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8620" windowHeight="14550" tabRatio="937" activeTab="24"/>
  </bookViews>
  <sheets>
    <sheet name="SOUHRN" sheetId="7" r:id="rId1"/>
    <sheet name="1P301B" sheetId="8" r:id="rId2"/>
    <sheet name="1P301A" sheetId="10" r:id="rId3"/>
    <sheet name="1P301A  II" sheetId="11" r:id="rId4"/>
    <sheet name="1P301A III" sheetId="12" r:id="rId5"/>
    <sheet name="1P301C" sheetId="13" r:id="rId6"/>
    <sheet name="1P322" sheetId="31" r:id="rId7"/>
    <sheet name="1P308" sheetId="15" r:id="rId8"/>
    <sheet name="1P309" sheetId="16" r:id="rId9"/>
    <sheet name="1P310" sheetId="17" r:id="rId10"/>
    <sheet name="1P311" sheetId="18" r:id="rId11"/>
    <sheet name="1P809A" sheetId="19" r:id="rId12"/>
    <sheet name="1P318" sheetId="20" r:id="rId13"/>
    <sheet name="1P319" sheetId="21" r:id="rId14"/>
    <sheet name="1P319A" sheetId="22" r:id="rId15"/>
    <sheet name="1P319B" sheetId="23" r:id="rId16"/>
    <sheet name="1P320" sheetId="24" r:id="rId17"/>
    <sheet name="1P403B" sheetId="25" r:id="rId18"/>
    <sheet name="1P403A" sheetId="26" r:id="rId19"/>
    <sheet name="1P403" sheetId="27" r:id="rId20"/>
    <sheet name="1P323" sheetId="30" r:id="rId21"/>
    <sheet name="1P404A" sheetId="28" r:id="rId22"/>
    <sheet name="1P404" sheetId="29" r:id="rId23"/>
    <sheet name="Zisky počítače" sheetId="5" r:id="rId24"/>
    <sheet name="rozpis PC" sheetId="6" r:id="rId25"/>
  </sheets>
  <calcPr calcId="145621"/>
</workbook>
</file>

<file path=xl/calcChain.xml><?xml version="1.0" encoding="utf-8"?>
<calcChain xmlns="http://schemas.openxmlformats.org/spreadsheetml/2006/main">
  <c r="P17" i="7" l="1"/>
  <c r="L35" i="7" l="1"/>
  <c r="C45" i="7" l="1"/>
  <c r="G19" i="13"/>
  <c r="G18" i="13"/>
  <c r="E21" i="13"/>
  <c r="C21" i="13"/>
  <c r="G20" i="13"/>
  <c r="C21" i="12"/>
  <c r="E21" i="12"/>
  <c r="G20" i="12"/>
  <c r="R17" i="7" l="1"/>
  <c r="O34" i="7"/>
  <c r="S17" i="7"/>
  <c r="E18" i="31" l="1"/>
  <c r="C18" i="31"/>
  <c r="G17" i="31"/>
  <c r="E9" i="15" l="1"/>
  <c r="C9" i="15"/>
  <c r="G8" i="15"/>
  <c r="S33" i="7" l="1"/>
  <c r="S29" i="7"/>
  <c r="S27" i="7"/>
  <c r="S21" i="7"/>
  <c r="S20" i="7"/>
  <c r="S16" i="7"/>
  <c r="S15" i="7"/>
  <c r="P32" i="7"/>
  <c r="P28" i="7"/>
  <c r="P21" i="7"/>
  <c r="P19" i="7"/>
  <c r="P15" i="7"/>
  <c r="P14" i="7"/>
  <c r="P12" i="7"/>
  <c r="E11" i="11"/>
  <c r="C11" i="11"/>
  <c r="S14" i="7" s="1"/>
  <c r="P16" i="7"/>
  <c r="E9" i="16"/>
  <c r="C9" i="16"/>
  <c r="S19" i="7" s="1"/>
  <c r="E9" i="18"/>
  <c r="C9" i="18"/>
  <c r="E9" i="21"/>
  <c r="P24" i="7" s="1"/>
  <c r="C9" i="21"/>
  <c r="S24" i="7" s="1"/>
  <c r="E9" i="23"/>
  <c r="P26" i="7" s="1"/>
  <c r="C9" i="23"/>
  <c r="S26" i="7" s="1"/>
  <c r="E10" i="24"/>
  <c r="P27" i="7" s="1"/>
  <c r="C10" i="24"/>
  <c r="E9" i="25"/>
  <c r="C9" i="25"/>
  <c r="S28" i="7" s="1"/>
  <c r="E9" i="26"/>
  <c r="P29" i="7" s="1"/>
  <c r="C9" i="26"/>
  <c r="E14" i="27"/>
  <c r="P30" i="7" s="1"/>
  <c r="C14" i="27"/>
  <c r="S30" i="7" s="1"/>
  <c r="E9" i="30"/>
  <c r="P31" i="7" s="1"/>
  <c r="C9" i="30"/>
  <c r="S31" i="7" s="1"/>
  <c r="E10" i="28"/>
  <c r="C10" i="28"/>
  <c r="S32" i="7" s="1"/>
  <c r="E10" i="29"/>
  <c r="P33" i="7" s="1"/>
  <c r="C10" i="29"/>
  <c r="E8" i="22"/>
  <c r="P25" i="7" s="1"/>
  <c r="C8" i="22"/>
  <c r="S25" i="7" s="1"/>
  <c r="E8" i="20"/>
  <c r="P23" i="7" s="1"/>
  <c r="C8" i="20"/>
  <c r="S23" i="7" s="1"/>
  <c r="E8" i="19"/>
  <c r="P22" i="7" s="1"/>
  <c r="C8" i="19"/>
  <c r="S22" i="7" s="1"/>
  <c r="E8" i="17"/>
  <c r="P20" i="7" s="1"/>
  <c r="C8" i="17"/>
  <c r="P18" i="7"/>
  <c r="S18" i="7"/>
  <c r="E19" i="10"/>
  <c r="P13" i="7" s="1"/>
  <c r="C19" i="10"/>
  <c r="S13" i="7" s="1"/>
  <c r="G8" i="8"/>
  <c r="R12" i="7" s="1"/>
  <c r="C8" i="8"/>
  <c r="S12" i="7" s="1"/>
  <c r="E8" i="8"/>
  <c r="G7" i="8"/>
  <c r="Q12" i="7" l="1"/>
  <c r="Q17" i="7"/>
  <c r="G16" i="31"/>
  <c r="G15" i="31"/>
  <c r="G14" i="31"/>
  <c r="G13" i="31"/>
  <c r="G12" i="31"/>
  <c r="G11" i="31"/>
  <c r="G10" i="31"/>
  <c r="G9" i="31"/>
  <c r="G8" i="31"/>
  <c r="G7" i="31"/>
  <c r="G18" i="31" s="1"/>
  <c r="G7" i="25" l="1"/>
  <c r="G9" i="25" s="1"/>
  <c r="R28" i="7" s="1"/>
  <c r="Q28" i="7" s="1"/>
  <c r="G8" i="25"/>
  <c r="G7" i="17"/>
  <c r="G8" i="17" s="1"/>
  <c r="R20" i="7" s="1"/>
  <c r="Q20" i="7" s="1"/>
  <c r="G8" i="18"/>
  <c r="G7" i="18"/>
  <c r="G9" i="18" s="1"/>
  <c r="R21" i="7" s="1"/>
  <c r="Q21" i="7" s="1"/>
  <c r="G19" i="12"/>
  <c r="G9" i="28"/>
  <c r="G8" i="28"/>
  <c r="G7" i="28"/>
  <c r="G10" i="28" s="1"/>
  <c r="R32" i="7" s="1"/>
  <c r="Q32" i="7" s="1"/>
  <c r="G9" i="29"/>
  <c r="G8" i="29"/>
  <c r="G8" i="30" l="1"/>
  <c r="G7" i="30"/>
  <c r="G7" i="29"/>
  <c r="G10" i="29" s="1"/>
  <c r="R33" i="7" s="1"/>
  <c r="Q33" i="7" s="1"/>
  <c r="G12" i="27"/>
  <c r="G13" i="27"/>
  <c r="G11" i="27"/>
  <c r="G10" i="27"/>
  <c r="G9" i="27"/>
  <c r="G8" i="27"/>
  <c r="G7" i="27"/>
  <c r="G8" i="26"/>
  <c r="G7" i="26"/>
  <c r="G9" i="26" s="1"/>
  <c r="R29" i="7" s="1"/>
  <c r="Q29" i="7" s="1"/>
  <c r="G9" i="24"/>
  <c r="G8" i="24"/>
  <c r="G7" i="24"/>
  <c r="G10" i="24" s="1"/>
  <c r="R27" i="7" s="1"/>
  <c r="Q27" i="7" s="1"/>
  <c r="G8" i="23"/>
  <c r="G7" i="23"/>
  <c r="G7" i="22"/>
  <c r="G8" i="22" s="1"/>
  <c r="R25" i="7" s="1"/>
  <c r="Q25" i="7" s="1"/>
  <c r="G8" i="21"/>
  <c r="G7" i="21"/>
  <c r="G9" i="21" s="1"/>
  <c r="R24" i="7" s="1"/>
  <c r="Q24" i="7" s="1"/>
  <c r="G7" i="20"/>
  <c r="G8" i="20" s="1"/>
  <c r="R23" i="7" s="1"/>
  <c r="Q23" i="7" s="1"/>
  <c r="G7" i="19"/>
  <c r="G8" i="19" s="1"/>
  <c r="R22" i="7" s="1"/>
  <c r="Q22" i="7" s="1"/>
  <c r="G8" i="16"/>
  <c r="G7" i="16"/>
  <c r="C4" i="15"/>
  <c r="G7" i="15"/>
  <c r="G17" i="13"/>
  <c r="G16" i="13"/>
  <c r="G15" i="13"/>
  <c r="G14" i="13"/>
  <c r="G13" i="13"/>
  <c r="G12" i="13"/>
  <c r="G11" i="13"/>
  <c r="G10" i="13"/>
  <c r="G9" i="13"/>
  <c r="G8" i="13"/>
  <c r="G7" i="13"/>
  <c r="G18" i="12"/>
  <c r="G17" i="12"/>
  <c r="G16" i="12"/>
  <c r="G15" i="12"/>
  <c r="G14" i="12"/>
  <c r="G13" i="12"/>
  <c r="G12" i="12"/>
  <c r="G11" i="12"/>
  <c r="G10" i="12"/>
  <c r="G9" i="12"/>
  <c r="G8" i="12"/>
  <c r="G7" i="12"/>
  <c r="G10" i="11"/>
  <c r="G9" i="11"/>
  <c r="G8" i="11"/>
  <c r="G7" i="11"/>
  <c r="G11" i="11" s="1"/>
  <c r="R14" i="7" s="1"/>
  <c r="Q14" i="7" s="1"/>
  <c r="G18" i="10"/>
  <c r="G17" i="10"/>
  <c r="G16" i="10"/>
  <c r="G15" i="10"/>
  <c r="G14" i="10"/>
  <c r="G13" i="10"/>
  <c r="G12" i="10"/>
  <c r="G11" i="10"/>
  <c r="G10" i="10"/>
  <c r="G9" i="10"/>
  <c r="G7" i="10"/>
  <c r="G19" i="10" s="1"/>
  <c r="R13" i="7" s="1"/>
  <c r="Q13" i="7" s="1"/>
  <c r="G8" i="10"/>
  <c r="G9" i="16" l="1"/>
  <c r="R19" i="7" s="1"/>
  <c r="Q19" i="7" s="1"/>
  <c r="G21" i="13"/>
  <c r="R16" i="7" s="1"/>
  <c r="Q16" i="7" s="1"/>
  <c r="G21" i="12"/>
  <c r="G9" i="15"/>
  <c r="G10" i="15" s="1"/>
  <c r="G14" i="27"/>
  <c r="R30" i="7" s="1"/>
  <c r="Q30" i="7" s="1"/>
  <c r="G9" i="30"/>
  <c r="R31" i="7" s="1"/>
  <c r="Q31" i="7" s="1"/>
  <c r="R15" i="7"/>
  <c r="Q15" i="7" s="1"/>
  <c r="G9" i="23"/>
  <c r="R26" i="7" s="1"/>
  <c r="Q26" i="7" s="1"/>
  <c r="R18" i="7" l="1"/>
  <c r="Q18" i="7" s="1"/>
  <c r="Q34" i="7" s="1"/>
  <c r="G45" i="7"/>
  <c r="C42" i="7"/>
  <c r="G42" i="7" s="1"/>
  <c r="N34" i="7"/>
  <c r="E45" i="7" l="1"/>
  <c r="C38" i="7"/>
  <c r="G38" i="7" s="1"/>
  <c r="P34" i="7"/>
  <c r="T18" i="7"/>
  <c r="S34" i="7"/>
  <c r="C44" i="7"/>
  <c r="G44" i="7" s="1"/>
  <c r="C41" i="7"/>
  <c r="G41" i="7" s="1"/>
  <c r="C39" i="7"/>
  <c r="G39" i="7" s="1"/>
  <c r="E42" i="7"/>
  <c r="C43" i="7"/>
  <c r="G43" i="7" s="1"/>
  <c r="M34" i="7"/>
  <c r="L34" i="7"/>
  <c r="W34" i="7"/>
  <c r="K34" i="7"/>
  <c r="I34" i="7"/>
  <c r="H33" i="7"/>
  <c r="G33" i="7"/>
  <c r="H32" i="7"/>
  <c r="G32" i="7"/>
  <c r="H31" i="7"/>
  <c r="G31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G18" i="7"/>
  <c r="H17" i="7"/>
  <c r="G17" i="7"/>
  <c r="H16" i="7"/>
  <c r="G16" i="7"/>
  <c r="H15" i="7"/>
  <c r="G15" i="7"/>
  <c r="H14" i="7"/>
  <c r="G14" i="7"/>
  <c r="H13" i="7"/>
  <c r="G13" i="7"/>
  <c r="H12" i="7"/>
  <c r="G12" i="7"/>
  <c r="J15" i="7" l="1"/>
  <c r="C4" i="12" s="1"/>
  <c r="G22" i="12" s="1"/>
  <c r="E38" i="7"/>
  <c r="E39" i="7"/>
  <c r="E41" i="7"/>
  <c r="E44" i="7"/>
  <c r="E43" i="7"/>
  <c r="T15" i="7"/>
  <c r="C40" i="7"/>
  <c r="G40" i="7" s="1"/>
  <c r="G46" i="7" s="1"/>
  <c r="J29" i="7"/>
  <c r="C4" i="26" s="1"/>
  <c r="G10" i="26" s="1"/>
  <c r="J13" i="7"/>
  <c r="C4" i="10" s="1"/>
  <c r="G20" i="10" s="1"/>
  <c r="J23" i="7"/>
  <c r="C4" i="20" s="1"/>
  <c r="G9" i="20" s="1"/>
  <c r="J27" i="7"/>
  <c r="J31" i="7"/>
  <c r="C4" i="30" s="1"/>
  <c r="G10" i="30" s="1"/>
  <c r="J24" i="7"/>
  <c r="C4" i="21" s="1"/>
  <c r="G10" i="21" s="1"/>
  <c r="J16" i="7"/>
  <c r="C4" i="13" s="1"/>
  <c r="G22" i="13" s="1"/>
  <c r="J21" i="7"/>
  <c r="C4" i="18" s="1"/>
  <c r="G10" i="18" s="1"/>
  <c r="J32" i="7"/>
  <c r="C4" i="28" s="1"/>
  <c r="G11" i="28" s="1"/>
  <c r="J19" i="7"/>
  <c r="C4" i="16" s="1"/>
  <c r="G10" i="16" s="1"/>
  <c r="G34" i="7"/>
  <c r="J26" i="7"/>
  <c r="C4" i="23" s="1"/>
  <c r="G10" i="23" s="1"/>
  <c r="J12" i="7"/>
  <c r="C4" i="8" s="1"/>
  <c r="J28" i="7"/>
  <c r="C4" i="25" s="1"/>
  <c r="G10" i="25" s="1"/>
  <c r="J14" i="7"/>
  <c r="J25" i="7"/>
  <c r="J30" i="7"/>
  <c r="C4" i="27" s="1"/>
  <c r="G15" i="27" s="1"/>
  <c r="J20" i="7"/>
  <c r="C4" i="17" s="1"/>
  <c r="G9" i="17" s="1"/>
  <c r="J17" i="7"/>
  <c r="J22" i="7"/>
  <c r="C4" i="19" s="1"/>
  <c r="G9" i="19" s="1"/>
  <c r="J33" i="7"/>
  <c r="H34" i="7"/>
  <c r="C4" i="31" l="1"/>
  <c r="G19" i="31" s="1"/>
  <c r="T17" i="7"/>
  <c r="T20" i="7"/>
  <c r="T26" i="7"/>
  <c r="T22" i="7"/>
  <c r="T31" i="7"/>
  <c r="T24" i="7"/>
  <c r="T23" i="7"/>
  <c r="T14" i="7"/>
  <c r="C4" i="11"/>
  <c r="G12" i="11" s="1"/>
  <c r="T28" i="7"/>
  <c r="C4" i="24"/>
  <c r="G11" i="24" s="1"/>
  <c r="T27" i="7"/>
  <c r="T30" i="7"/>
  <c r="T16" i="7"/>
  <c r="T21" i="7"/>
  <c r="C4" i="29"/>
  <c r="G11" i="29" s="1"/>
  <c r="T33" i="7"/>
  <c r="T19" i="7"/>
  <c r="T29" i="7"/>
  <c r="C4" i="22"/>
  <c r="G9" i="22" s="1"/>
  <c r="T25" i="7"/>
  <c r="T32" i="7"/>
  <c r="T13" i="7"/>
  <c r="C46" i="7"/>
  <c r="E40" i="7"/>
  <c r="E46" i="7" s="1"/>
  <c r="J34" i="7"/>
  <c r="AC21" i="5" l="1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45" i="5"/>
  <c r="AC46" i="5"/>
  <c r="AC47" i="5"/>
  <c r="AC48" i="5"/>
  <c r="AC49" i="5"/>
  <c r="AC50" i="5"/>
  <c r="AC51" i="5"/>
  <c r="AC52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69" i="5"/>
  <c r="AC70" i="5"/>
  <c r="AC71" i="5"/>
  <c r="AC72" i="5"/>
  <c r="AC73" i="5"/>
  <c r="AC74" i="5"/>
  <c r="AC75" i="5"/>
  <c r="AC76" i="5"/>
  <c r="AC77" i="5"/>
  <c r="AC78" i="5"/>
  <c r="AC79" i="5"/>
  <c r="AC80" i="5"/>
  <c r="AC81" i="5"/>
  <c r="AC82" i="5"/>
  <c r="AC83" i="5"/>
  <c r="AC4" i="5"/>
  <c r="AC5" i="5"/>
  <c r="AC6" i="5"/>
  <c r="AC7" i="5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3" i="5"/>
  <c r="G9" i="8" l="1"/>
  <c r="R34" i="7"/>
  <c r="T12" i="7"/>
</calcChain>
</file>

<file path=xl/sharedStrings.xml><?xml version="1.0" encoding="utf-8"?>
<sst xmlns="http://schemas.openxmlformats.org/spreadsheetml/2006/main" count="722" uniqueCount="186">
  <si>
    <t>č.</t>
  </si>
  <si>
    <t>č. místnosti</t>
  </si>
  <si>
    <t>1P301B</t>
  </si>
  <si>
    <t>odbor</t>
  </si>
  <si>
    <t>1P301A</t>
  </si>
  <si>
    <t>1P301C</t>
  </si>
  <si>
    <t>1P322</t>
  </si>
  <si>
    <t>1P308</t>
  </si>
  <si>
    <t>1P309</t>
  </si>
  <si>
    <t>1P310</t>
  </si>
  <si>
    <t>1P311</t>
  </si>
  <si>
    <t>1P809A</t>
  </si>
  <si>
    <t>1P318</t>
  </si>
  <si>
    <t>1P319</t>
  </si>
  <si>
    <t>1P319A</t>
  </si>
  <si>
    <t>1P319B</t>
  </si>
  <si>
    <t>1P320</t>
  </si>
  <si>
    <t>1P403B</t>
  </si>
  <si>
    <t>1P403A</t>
  </si>
  <si>
    <t>1P403</t>
  </si>
  <si>
    <t>1P404A</t>
  </si>
  <si>
    <t>1P404</t>
  </si>
  <si>
    <t>1P323</t>
  </si>
  <si>
    <t>611/612</t>
  </si>
  <si>
    <t>-</t>
  </si>
  <si>
    <t>612/613</t>
  </si>
  <si>
    <t>kancelář</t>
  </si>
  <si>
    <t>kuchyň</t>
  </si>
  <si>
    <t>zasedací m.</t>
  </si>
  <si>
    <t>využití</t>
  </si>
  <si>
    <t>sdílená ředitelna</t>
  </si>
  <si>
    <t>os</t>
  </si>
  <si>
    <t>Výkon stávajícího systému chlazení Qchl.
(W)</t>
  </si>
  <si>
    <t>Celkem vnitřní tep. zisky  [W]</t>
  </si>
  <si>
    <t>Plocha místnotim2</t>
  </si>
  <si>
    <t>Pokrytí potřebného chladícího výkonu
(%)</t>
  </si>
  <si>
    <t>celkem</t>
  </si>
  <si>
    <t>č. stolu</t>
  </si>
  <si>
    <t>č. odboru</t>
  </si>
  <si>
    <t>technické vybavení</t>
  </si>
  <si>
    <t>místnost</t>
  </si>
  <si>
    <t>O, G, A, W</t>
  </si>
  <si>
    <t>B, I</t>
  </si>
  <si>
    <t>I, I, F</t>
  </si>
  <si>
    <t>J, F</t>
  </si>
  <si>
    <t>B, J</t>
  </si>
  <si>
    <t>F</t>
  </si>
  <si>
    <t>A, C, E, G, K, L, O, V</t>
  </si>
  <si>
    <t>A, C, E, G, G, L, O, O</t>
  </si>
  <si>
    <t>A, C, E, G, L, O</t>
  </si>
  <si>
    <t>C, E, G, G, L, O</t>
  </si>
  <si>
    <t>C, E, G, G, L, O, V</t>
  </si>
  <si>
    <t>A, D, E, G, L, O</t>
  </si>
  <si>
    <t>REZERVA (PRŮMĚR)</t>
  </si>
  <si>
    <t>B, F, F, H, J, K O, U</t>
  </si>
  <si>
    <t>F, G, K, S</t>
  </si>
  <si>
    <t>F, F, K</t>
  </si>
  <si>
    <t>F, K</t>
  </si>
  <si>
    <t>1P3019</t>
  </si>
  <si>
    <t>Dataprojektor</t>
  </si>
  <si>
    <t>zasedačka</t>
  </si>
  <si>
    <t>F, F, F, F, N</t>
  </si>
  <si>
    <t>F, F, N</t>
  </si>
  <si>
    <t>notebook</t>
  </si>
  <si>
    <t>45A</t>
  </si>
  <si>
    <t>E, F, G, M, O</t>
  </si>
  <si>
    <t>E, F, F, F, F, M, O</t>
  </si>
  <si>
    <t>A, E, G, M, O, R, T</t>
  </si>
  <si>
    <t>E, G, G, M, O</t>
  </si>
  <si>
    <t>A, E, G, M, O, Q</t>
  </si>
  <si>
    <t>E, F, G, O, P</t>
  </si>
  <si>
    <t>nový pracovník (průměr)</t>
  </si>
  <si>
    <t>rezerva (průměr)</t>
  </si>
  <si>
    <t>A</t>
  </si>
  <si>
    <t>B</t>
  </si>
  <si>
    <t>C</t>
  </si>
  <si>
    <t>D</t>
  </si>
  <si>
    <t>48</t>
  </si>
  <si>
    <t>42</t>
  </si>
  <si>
    <t>E</t>
  </si>
  <si>
    <t>20</t>
  </si>
  <si>
    <t>G</t>
  </si>
  <si>
    <t>60</t>
  </si>
  <si>
    <t>H</t>
  </si>
  <si>
    <t>I</t>
  </si>
  <si>
    <t>255</t>
  </si>
  <si>
    <t>J</t>
  </si>
  <si>
    <t>K</t>
  </si>
  <si>
    <t>240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</si>
  <si>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</si>
  <si>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</si>
  <si>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</si>
  <si>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</si>
  <si>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</si>
  <si>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</si>
  <si>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</si>
  <si>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</si>
  <si>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</si>
  <si>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</si>
  <si>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</si>
  <si>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</si>
  <si>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Celkem vnitřní tep. zisky počítače  [W]</t>
  </si>
  <si>
    <t>celkem
pracovní místo
(W)</t>
  </si>
  <si>
    <t>Celkem vnitřní tep. zisky osoby  [W]</t>
  </si>
  <si>
    <t>osvětlení 
W/m2</t>
  </si>
  <si>
    <t>Celkem vnitřní tep. zisky osvětlení  [W]</t>
  </si>
  <si>
    <t>Typická spotřeba [W]</t>
  </si>
  <si>
    <t xml:space="preserve">Monitory </t>
  </si>
  <si>
    <t>PÍSMENNÉ OZNAČENÍ</t>
  </si>
  <si>
    <t>LCD HP 24"  LA2405wg</t>
  </si>
  <si>
    <t>LCD Benq RL2450HT 24"</t>
  </si>
  <si>
    <t>LCD 29" Dell U2913WM UltraSharp IPS</t>
  </si>
  <si>
    <t>LCD 34" Dell UltraSharp</t>
  </si>
  <si>
    <t>LCD 15" V-Touch 15TB-5-žilový, USB</t>
  </si>
  <si>
    <t>LCD EIZO 24" EV2416WFS3-BK</t>
  </si>
  <si>
    <t>LCD LG IPS 42,5" 43UD79-B</t>
  </si>
  <si>
    <t>Počítač</t>
  </si>
  <si>
    <t>HP 8000 SFF</t>
  </si>
  <si>
    <t>Dell OptiPlex 3020 SFF</t>
  </si>
  <si>
    <t>HP Pro Desk 600 G1 SFF</t>
  </si>
  <si>
    <t>HP ProDesk 600 G2 SFF</t>
  </si>
  <si>
    <t>Lenovo ThinkStation P500</t>
  </si>
  <si>
    <t>Lenovo ThinkStation P310</t>
  </si>
  <si>
    <t>Lenovo ThinkStation P320 E3-1225</t>
  </si>
  <si>
    <t>HP ProDesk 400 G5 SFF</t>
  </si>
  <si>
    <t>Lenovo ThinkStation P320 i7-7700</t>
  </si>
  <si>
    <t>Notebook</t>
  </si>
  <si>
    <t>NB Fujitsu 15" LIFEBOOK AH530GL</t>
  </si>
  <si>
    <t>NB Dell Latitude E5430 i5</t>
  </si>
  <si>
    <t>NB Lenovo ThinkPad L540</t>
  </si>
  <si>
    <t>NB HP PROBOOK 645 G4</t>
  </si>
  <si>
    <t>Tiskárny</t>
  </si>
  <si>
    <t>MFZ BIZHUB 364e</t>
  </si>
  <si>
    <t>TISK BIZHUB 3300P</t>
  </si>
  <si>
    <t>MFZ BIZHUB C3351</t>
  </si>
  <si>
    <t>ti = 26 °C</t>
  </si>
  <si>
    <t>Tabulka místností</t>
  </si>
  <si>
    <t>Míchací sestava</t>
  </si>
  <si>
    <t>MS1</t>
  </si>
  <si>
    <t>výkon (W)</t>
  </si>
  <si>
    <t>dT (K)</t>
  </si>
  <si>
    <t>průtok
(kg/h)</t>
  </si>
  <si>
    <t>MS3</t>
  </si>
  <si>
    <t>MS5</t>
  </si>
  <si>
    <t>MS6</t>
  </si>
  <si>
    <t>MS2</t>
  </si>
  <si>
    <t>MS4</t>
  </si>
  <si>
    <t>MS7</t>
  </si>
  <si>
    <t>Chladící výkon  (indukční jednotky -voda)
(W)</t>
  </si>
  <si>
    <t>Chladící výkon indukční jednotky -  vzduch
(W)</t>
  </si>
  <si>
    <t>Množství primárního vzduchu
(m3/hod)</t>
  </si>
  <si>
    <t>Chladící výkon indukční jednotky -  Celkem
(W)</t>
  </si>
  <si>
    <t>Množství přiváděného prim. vzduchu (m3/hod)</t>
  </si>
  <si>
    <t>Počet  indukčních trámů typ 21
(ks)</t>
  </si>
  <si>
    <t>Počet  indukčních trámů typ 24
(ks)</t>
  </si>
  <si>
    <t>Počet  indukčních trámů typ 12
(ks)</t>
  </si>
  <si>
    <t>Chladící výkon na straně vody (W)</t>
  </si>
  <si>
    <t>Chladící výkon prim. vzduchu (W)</t>
  </si>
  <si>
    <t>MÍSTNOST :</t>
  </si>
  <si>
    <t>INDUKČNÍ
 JEDNOTKA Č.</t>
  </si>
  <si>
    <t xml:space="preserve">CHLADÍCÍ 
VÝKON VODA
(W) </t>
  </si>
  <si>
    <t>CHLADÍCÍ 
VÝKON VZDUCH
(W)</t>
  </si>
  <si>
    <t>CHLADÍCÍ 
VÝKON CELKEM
(W)</t>
  </si>
  <si>
    <t>MNOŽSTVÍ PRIMÁRNÍHO VZDUCHU
(m3/h)</t>
  </si>
  <si>
    <t>TYP 24</t>
  </si>
  <si>
    <t>CELKEM</t>
  </si>
  <si>
    <t>TYP INDUKČNÍ JEDNOTKY :</t>
  </si>
  <si>
    <t>PRŮTOK VODY
(kg/h)</t>
  </si>
  <si>
    <t xml:space="preserve">CELKEM PŘIVÁDĚNÝ VZDUCH </t>
  </si>
  <si>
    <t>POKRYTÍ VNITŘNÍCH 
TEPELNÝCH ZISKŮ</t>
  </si>
  <si>
    <t xml:space="preserve">VNITŘNÍ TEPELNÉ ZISKY   (W):  </t>
  </si>
  <si>
    <t>ODBOR :</t>
  </si>
  <si>
    <t>1P301A  II</t>
  </si>
  <si>
    <t>TYP 21</t>
  </si>
  <si>
    <t>1P301A  III</t>
  </si>
  <si>
    <t>TYP 12</t>
  </si>
  <si>
    <t>KUCHYŇKA</t>
  </si>
  <si>
    <t>ZASEDACÍ MÍST.</t>
  </si>
  <si>
    <t>MS8</t>
  </si>
  <si>
    <t>CELKEM CHL. VÝKON 
VODA</t>
  </si>
  <si>
    <t>TYP 15</t>
  </si>
  <si>
    <t>Počet  indukčních trámů typ 15
(ks)</t>
  </si>
  <si>
    <t>Stavba:</t>
  </si>
  <si>
    <t>Stavební úpravy  Dealingu v 1.patře hlavní budovy ústředí ČNB</t>
  </si>
  <si>
    <t>Příloha : 1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</si>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</sst>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3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3" xfId="0" applyFont="1" applyBorder="1" applyAlignment="1">
      <alignment horizontal="center" wrapText="1"/>
    </xf>
    <xf numFmtId="0" fontId="0" fillId="3" borderId="13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1" fillId="0" borderId="11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" xfId="0" applyBorder="1" applyAlignment="1">
      <alignment vertic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/>
    <xf numFmtId="0" fontId="0" fillId="0" borderId="0" xfId="0" applyNumberFormat="1" applyFill="1" applyBorder="1"/>
    <xf numFmtId="0" fontId="0" fillId="9" borderId="0" xfId="0" applyNumberFormat="1" applyFill="1"/>
    <xf numFmtId="0" fontId="0" fillId="9" borderId="0" xfId="0" applyNumberFormat="1" applyFill="1" applyAlignment="1">
      <alignment wrapText="1"/>
    </xf>
    <xf numFmtId="0" fontId="1" fillId="2" borderId="10" xfId="0" applyFont="1" applyFill="1" applyBorder="1" applyAlignment="1">
      <alignment horizontal="center" wrapText="1"/>
    </xf>
    <xf numFmtId="1" fontId="0" fillId="3" borderId="11" xfId="0" applyNumberFormat="1" applyFill="1" applyBorder="1" applyAlignment="1">
      <alignment horizontal="center"/>
    </xf>
    <xf numFmtId="1" fontId="0" fillId="6" borderId="11" xfId="0" applyNumberFormat="1" applyFill="1" applyBorder="1" applyAlignment="1">
      <alignment horizontal="center"/>
    </xf>
    <xf numFmtId="1" fontId="0" fillId="7" borderId="11" xfId="0" applyNumberFormat="1" applyFill="1" applyBorder="1" applyAlignment="1">
      <alignment horizontal="center"/>
    </xf>
    <xf numFmtId="1" fontId="0" fillId="4" borderId="11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" fontId="0" fillId="8" borderId="11" xfId="0" applyNumberFormat="1" applyFill="1" applyBorder="1" applyAlignment="1">
      <alignment horizontal="center"/>
    </xf>
    <xf numFmtId="1" fontId="0" fillId="5" borderId="11" xfId="0" applyNumberFormat="1" applyFill="1" applyBorder="1" applyAlignment="1">
      <alignment horizontal="center"/>
    </xf>
    <xf numFmtId="0" fontId="1" fillId="2" borderId="9" xfId="0" applyFont="1" applyFill="1" applyBorder="1" applyAlignment="1">
      <alignment horizont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/>
    <xf numFmtId="0" fontId="0" fillId="7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16" borderId="1" xfId="0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4" xfId="0" applyBorder="1"/>
    <xf numFmtId="0" fontId="0" fillId="0" borderId="7" xfId="0" applyBorder="1"/>
    <xf numFmtId="0" fontId="0" fillId="0" borderId="24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7" xfId="0" applyFill="1" applyBorder="1"/>
    <xf numFmtId="9" fontId="1" fillId="0" borderId="8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0" fillId="0" borderId="21" xfId="0" applyFill="1" applyBorder="1" applyAlignment="1">
      <alignment horizontal="center"/>
    </xf>
    <xf numFmtId="0" fontId="4" fillId="6" borderId="1" xfId="0" applyFont="1" applyFill="1" applyBorder="1"/>
    <xf numFmtId="0" fontId="4" fillId="6" borderId="1" xfId="0" applyFont="1" applyFill="1" applyBorder="1" applyAlignment="1">
      <alignment horizontal="center"/>
    </xf>
    <xf numFmtId="0" fontId="0" fillId="0" borderId="0" xfId="0" applyFill="1"/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4" fillId="7" borderId="1" xfId="0" applyFont="1" applyFill="1" applyBorder="1"/>
    <xf numFmtId="0" fontId="4" fillId="7" borderId="1" xfId="0" applyFont="1" applyFill="1" applyBorder="1" applyAlignment="1">
      <alignment horizont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8" borderId="1" xfId="0" applyFont="1" applyFill="1" applyBorder="1"/>
    <xf numFmtId="0" fontId="4" fillId="8" borderId="1" xfId="0" applyFont="1" applyFill="1" applyBorder="1" applyAlignment="1">
      <alignment horizontal="center"/>
    </xf>
    <xf numFmtId="0" fontId="0" fillId="18" borderId="24" xfId="0" applyFill="1" applyBorder="1" applyAlignment="1">
      <alignment horizontal="center"/>
    </xf>
    <xf numFmtId="0" fontId="0" fillId="18" borderId="1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27" xfId="0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0" xfId="0" applyFont="1"/>
    <xf numFmtId="1" fontId="1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left"/>
    </xf>
    <xf numFmtId="0" fontId="8" fillId="0" borderId="0" xfId="0" applyFont="1"/>
    <xf numFmtId="49" fontId="9" fillId="0" borderId="0" xfId="0" applyNumberFormat="1" applyFont="1" applyBorder="1" applyAlignment="1" applyProtection="1">
      <alignment horizontal="left" vertical="center"/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>
      <alignment horizontal="left"/>
    </xf>
    <xf numFmtId="0" fontId="3" fillId="7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5" borderId="29" xfId="0" applyFill="1" applyBorder="1" applyAlignment="1">
      <alignment horizontal="center"/>
    </xf>
    <xf numFmtId="1" fontId="0" fillId="5" borderId="29" xfId="0" applyNumberForma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 applyAlignment="1">
      <alignment horizontal="center" wrapText="1"/>
    </xf>
    <xf numFmtId="1" fontId="1" fillId="0" borderId="0" xfId="0" applyNumberFormat="1" applyFont="1" applyFill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9" fontId="3" fillId="3" borderId="32" xfId="1" applyFont="1" applyFill="1" applyBorder="1" applyAlignment="1">
      <alignment horizontal="center"/>
    </xf>
    <xf numFmtId="9" fontId="3" fillId="3" borderId="32" xfId="0" applyNumberFormat="1" applyFont="1" applyFill="1" applyBorder="1" applyAlignment="1">
      <alignment horizontal="center"/>
    </xf>
    <xf numFmtId="9" fontId="3" fillId="6" borderId="32" xfId="0" applyNumberFormat="1" applyFont="1" applyFill="1" applyBorder="1" applyAlignment="1">
      <alignment horizontal="center"/>
    </xf>
    <xf numFmtId="9" fontId="3" fillId="7" borderId="32" xfId="0" applyNumberFormat="1" applyFont="1" applyFill="1" applyBorder="1" applyAlignment="1">
      <alignment horizontal="center"/>
    </xf>
    <xf numFmtId="9" fontId="3" fillId="4" borderId="32" xfId="0" applyNumberFormat="1" applyFont="1" applyFill="1" applyBorder="1" applyAlignment="1">
      <alignment horizontal="center"/>
    </xf>
    <xf numFmtId="9" fontId="3" fillId="0" borderId="32" xfId="0" applyNumberFormat="1" applyFont="1" applyBorder="1" applyAlignment="1">
      <alignment horizontal="center"/>
    </xf>
    <xf numFmtId="9" fontId="3" fillId="8" borderId="32" xfId="0" applyNumberFormat="1" applyFont="1" applyFill="1" applyBorder="1" applyAlignment="1">
      <alignment horizontal="center"/>
    </xf>
    <xf numFmtId="9" fontId="3" fillId="5" borderId="32" xfId="0" applyNumberFormat="1" applyFont="1" applyFill="1" applyBorder="1" applyAlignment="1">
      <alignment horizontal="center"/>
    </xf>
    <xf numFmtId="9" fontId="3" fillId="5" borderId="33" xfId="0" applyNumberFormat="1" applyFont="1" applyFill="1" applyBorder="1" applyAlignment="1">
      <alignment horizontal="center"/>
    </xf>
    <xf numFmtId="0" fontId="0" fillId="12" borderId="11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13" borderId="11" xfId="0" applyFill="1" applyBorder="1" applyAlignment="1">
      <alignment horizontal="center"/>
    </xf>
    <xf numFmtId="0" fontId="0" fillId="17" borderId="11" xfId="0" applyFill="1" applyBorder="1" applyAlignment="1">
      <alignment horizontal="center"/>
    </xf>
    <xf numFmtId="0" fontId="0" fillId="14" borderId="11" xfId="0" applyFill="1" applyBorder="1" applyAlignment="1">
      <alignment horizontal="center"/>
    </xf>
    <xf numFmtId="0" fontId="0" fillId="15" borderId="11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4" xfId="0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17" borderId="34" xfId="0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4" xfId="0" applyFont="1" applyBorder="1"/>
    <xf numFmtId="0" fontId="3" fillId="18" borderId="24" xfId="0" applyFont="1" applyFill="1" applyBorder="1" applyAlignment="1">
      <alignment horizontal="center"/>
    </xf>
    <xf numFmtId="0" fontId="3" fillId="18" borderId="1" xfId="0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0" xfId="0" applyFont="1"/>
    <xf numFmtId="0" fontId="0" fillId="0" borderId="37" xfId="0" applyFill="1" applyBorder="1" applyAlignment="1">
      <alignment horizontal="center"/>
    </xf>
    <xf numFmtId="0" fontId="0" fillId="0" borderId="0" xfId="0" applyBorder="1"/>
    <xf numFmtId="0" fontId="9" fillId="0" borderId="0" xfId="0" applyFont="1" applyBorder="1" applyAlignment="1" applyProtection="1">
      <alignment horizontal="left" vertical="center" wrapText="1"/>
      <protection hidden="1"/>
    </xf>
    <xf numFmtId="1" fontId="1" fillId="0" borderId="0" xfId="0" applyNumberFormat="1" applyFont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CCFF33"/>
      <color rgb="FFFFFF99"/>
      <color rgb="FFFFFF66"/>
      <color rgb="FFFF66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6"/>
  <sheetViews>
    <sheetView view="pageBreakPreview" zoomScale="60" zoomScaleNormal="100" workbookViewId="0">
      <selection activeCell="I37" sqref="I37"/>
    </sheetView>
  </sheetViews>
  <sheetFormatPr defaultColWidth="9.140625" defaultRowHeight="15" x14ac:dyDescent="0.25"/>
  <cols>
    <col min="1" max="1" width="3.7109375" style="1" customWidth="1"/>
    <col min="2" max="2" width="14.85546875" style="1" customWidth="1"/>
    <col min="3" max="3" width="13.85546875" style="1" customWidth="1"/>
    <col min="4" max="4" width="10.42578125" style="1" customWidth="1"/>
    <col min="5" max="5" width="10.5703125" style="1" customWidth="1"/>
    <col min="6" max="6" width="8.7109375" style="1" customWidth="1"/>
    <col min="7" max="10" width="11.28515625" style="1" customWidth="1"/>
    <col min="11" max="11" width="9" style="1" customWidth="1"/>
    <col min="12" max="12" width="15.140625" style="1" customWidth="1"/>
    <col min="13" max="15" width="14.42578125" style="1" customWidth="1"/>
    <col min="16" max="16" width="9.7109375" style="1" customWidth="1"/>
    <col min="17" max="17" width="16.28515625" style="1" customWidth="1"/>
    <col min="18" max="18" width="9.7109375" style="1" customWidth="1"/>
    <col min="19" max="19" width="10.7109375" style="1" customWidth="1"/>
    <col min="20" max="20" width="11.42578125" style="1" customWidth="1"/>
    <col min="21" max="21" width="9.140625" style="1"/>
    <col min="22" max="22" width="9.140625" style="83"/>
    <col min="23" max="23" width="11.7109375" style="1" customWidth="1"/>
    <col min="24" max="16384" width="9.140625" style="1"/>
  </cols>
  <sheetData>
    <row r="1" spans="1:23" customFormat="1" ht="15.75" x14ac:dyDescent="0.25">
      <c r="A1" s="136" t="s">
        <v>184</v>
      </c>
      <c r="C1" s="1"/>
      <c r="D1" s="1"/>
      <c r="G1" s="1"/>
      <c r="I1" s="1"/>
      <c r="J1" s="1"/>
      <c r="K1" s="1"/>
      <c r="L1" s="1"/>
      <c r="V1" s="106"/>
    </row>
    <row r="2" spans="1:23" customFormat="1" ht="18" x14ac:dyDescent="0.25">
      <c r="A2" s="137" t="s">
        <v>182</v>
      </c>
      <c r="B2" s="138"/>
      <c r="C2" s="138"/>
      <c r="D2" s="197" t="s">
        <v>183</v>
      </c>
      <c r="E2" s="197"/>
      <c r="F2" s="197"/>
      <c r="G2" s="197"/>
      <c r="H2" s="197"/>
      <c r="I2" s="197"/>
      <c r="J2" s="197"/>
      <c r="K2" s="197"/>
      <c r="L2" s="197"/>
      <c r="M2" s="197"/>
      <c r="N2" s="197"/>
      <c r="V2" s="106"/>
    </row>
    <row r="3" spans="1:23" x14ac:dyDescent="0.25">
      <c r="B3" s="49"/>
      <c r="C3" s="49"/>
      <c r="L3" s="80"/>
      <c r="M3" s="80"/>
      <c r="N3" s="80"/>
      <c r="O3" s="80"/>
    </row>
    <row r="4" spans="1:23" ht="18.75" x14ac:dyDescent="0.3">
      <c r="A4" s="135" t="s">
        <v>136</v>
      </c>
      <c r="B4" s="115"/>
      <c r="D4" s="115"/>
      <c r="L4" s="200" t="s">
        <v>156</v>
      </c>
      <c r="M4" s="200"/>
      <c r="N4" s="200"/>
      <c r="O4" s="81"/>
    </row>
    <row r="5" spans="1:23" x14ac:dyDescent="0.25">
      <c r="A5" s="139" t="s">
        <v>135</v>
      </c>
      <c r="D5" s="115"/>
      <c r="L5" s="140">
        <v>508</v>
      </c>
      <c r="M5" s="140">
        <v>563</v>
      </c>
      <c r="N5" s="140">
        <v>324</v>
      </c>
      <c r="O5" s="140">
        <v>400</v>
      </c>
    </row>
    <row r="6" spans="1:23" x14ac:dyDescent="0.25">
      <c r="B6" s="50"/>
      <c r="C6" s="79"/>
      <c r="D6" s="49"/>
      <c r="L6" s="199" t="s">
        <v>157</v>
      </c>
      <c r="M6" s="199"/>
      <c r="N6" s="199"/>
      <c r="O6" s="140"/>
    </row>
    <row r="7" spans="1:23" x14ac:dyDescent="0.25">
      <c r="B7" s="50"/>
      <c r="C7" s="52"/>
      <c r="D7" s="49"/>
      <c r="L7" s="140">
        <v>136</v>
      </c>
      <c r="M7" s="140">
        <v>151</v>
      </c>
      <c r="N7" s="140">
        <v>120</v>
      </c>
      <c r="O7" s="140">
        <v>151</v>
      </c>
    </row>
    <row r="8" spans="1:23" x14ac:dyDescent="0.25">
      <c r="B8" s="50"/>
      <c r="C8" s="79"/>
      <c r="D8" s="49"/>
      <c r="L8" s="199" t="s">
        <v>152</v>
      </c>
      <c r="M8" s="199"/>
      <c r="N8" s="199"/>
      <c r="O8" s="140"/>
    </row>
    <row r="9" spans="1:23" ht="15.75" thickBot="1" x14ac:dyDescent="0.3">
      <c r="B9" s="50"/>
      <c r="C9" s="52"/>
      <c r="D9" s="49"/>
      <c r="L9" s="140">
        <v>45</v>
      </c>
      <c r="M9" s="140">
        <v>50</v>
      </c>
      <c r="N9" s="140">
        <v>40</v>
      </c>
      <c r="O9" s="140">
        <v>50</v>
      </c>
    </row>
    <row r="10" spans="1:23" s="2" customFormat="1" ht="90" x14ac:dyDescent="0.25">
      <c r="A10" s="8" t="s">
        <v>0</v>
      </c>
      <c r="B10" s="8" t="s">
        <v>1</v>
      </c>
      <c r="C10" s="8" t="s">
        <v>3</v>
      </c>
      <c r="D10" s="8" t="s">
        <v>29</v>
      </c>
      <c r="E10" s="8" t="s">
        <v>31</v>
      </c>
      <c r="F10" s="76" t="s">
        <v>104</v>
      </c>
      <c r="G10" s="68" t="s">
        <v>105</v>
      </c>
      <c r="H10" s="68" t="s">
        <v>103</v>
      </c>
      <c r="I10" s="68" t="s">
        <v>101</v>
      </c>
      <c r="J10" s="68" t="s">
        <v>33</v>
      </c>
      <c r="K10" s="39" t="s">
        <v>34</v>
      </c>
      <c r="L10" s="85" t="s">
        <v>153</v>
      </c>
      <c r="M10" s="85" t="s">
        <v>154</v>
      </c>
      <c r="N10" s="85" t="s">
        <v>155</v>
      </c>
      <c r="O10" s="85" t="s">
        <v>181</v>
      </c>
      <c r="P10" s="24" t="s">
        <v>148</v>
      </c>
      <c r="Q10" s="24" t="s">
        <v>149</v>
      </c>
      <c r="R10" s="86" t="s">
        <v>151</v>
      </c>
      <c r="S10" s="86" t="s">
        <v>150</v>
      </c>
      <c r="T10" s="153" t="s">
        <v>35</v>
      </c>
      <c r="U10" s="86" t="s">
        <v>137</v>
      </c>
      <c r="V10" s="151"/>
      <c r="W10" s="8" t="s">
        <v>32</v>
      </c>
    </row>
    <row r="11" spans="1:23" s="2" customFormat="1" x14ac:dyDescent="0.25">
      <c r="A11" s="8"/>
      <c r="B11" s="8"/>
      <c r="C11" s="8"/>
      <c r="D11" s="8"/>
      <c r="E11" s="8"/>
      <c r="F11" s="9"/>
      <c r="G11" s="47"/>
      <c r="H11" s="47"/>
      <c r="I11" s="47"/>
      <c r="J11" s="47"/>
      <c r="K11" s="39"/>
      <c r="L11" s="23"/>
      <c r="M11" s="23"/>
      <c r="N11" s="23"/>
      <c r="O11" s="23"/>
      <c r="P11" s="23"/>
      <c r="Q11" s="24"/>
      <c r="R11" s="87"/>
      <c r="S11" s="87"/>
      <c r="T11" s="154"/>
      <c r="U11" s="87"/>
      <c r="V11" s="151"/>
      <c r="W11" s="8"/>
    </row>
    <row r="12" spans="1:23" s="11" customFormat="1" x14ac:dyDescent="0.25">
      <c r="A12" s="10">
        <v>1</v>
      </c>
      <c r="B12" s="10" t="s">
        <v>2</v>
      </c>
      <c r="C12" s="10">
        <v>611</v>
      </c>
      <c r="D12" s="202" t="s">
        <v>26</v>
      </c>
      <c r="E12" s="10">
        <v>1</v>
      </c>
      <c r="F12" s="25">
        <v>15</v>
      </c>
      <c r="G12" s="32">
        <f t="shared" ref="G12:G33" si="0">F12*K12</f>
        <v>216</v>
      </c>
      <c r="H12" s="32">
        <f t="shared" ref="H12:H17" si="1">E12*68.2</f>
        <v>68.2</v>
      </c>
      <c r="I12" s="32">
        <v>368</v>
      </c>
      <c r="J12" s="69">
        <f>G12+H12+I12</f>
        <v>652.20000000000005</v>
      </c>
      <c r="K12" s="40">
        <v>14.4</v>
      </c>
      <c r="L12" s="10">
        <v>0</v>
      </c>
      <c r="M12" s="10">
        <v>1</v>
      </c>
      <c r="N12" s="10">
        <v>0</v>
      </c>
      <c r="O12" s="10">
        <v>0</v>
      </c>
      <c r="P12" s="10">
        <f>'1P301B'!E8</f>
        <v>563</v>
      </c>
      <c r="Q12" s="25">
        <f>R12-P12</f>
        <v>151</v>
      </c>
      <c r="R12" s="32">
        <f>'1P301B'!G8</f>
        <v>714</v>
      </c>
      <c r="S12" s="32">
        <f>'1P301B'!C8</f>
        <v>50</v>
      </c>
      <c r="T12" s="155">
        <f t="shared" ref="T12:T33" si="2">R12/J12</f>
        <v>1.0947562097516099</v>
      </c>
      <c r="U12" s="164" t="s">
        <v>138</v>
      </c>
      <c r="V12" s="83"/>
      <c r="W12" s="10">
        <v>1300</v>
      </c>
    </row>
    <row r="13" spans="1:23" s="11" customFormat="1" x14ac:dyDescent="0.25">
      <c r="A13" s="10">
        <v>2</v>
      </c>
      <c r="B13" s="10" t="s">
        <v>4</v>
      </c>
      <c r="C13" s="10" t="s">
        <v>23</v>
      </c>
      <c r="D13" s="202"/>
      <c r="E13" s="10">
        <v>9</v>
      </c>
      <c r="F13" s="25">
        <v>15</v>
      </c>
      <c r="G13" s="32">
        <f t="shared" si="0"/>
        <v>1206</v>
      </c>
      <c r="H13" s="32">
        <f t="shared" si="1"/>
        <v>613.80000000000007</v>
      </c>
      <c r="I13" s="32">
        <v>3851</v>
      </c>
      <c r="J13" s="69">
        <f t="shared" ref="J13:J33" si="3">G13+H13+I13</f>
        <v>5670.8</v>
      </c>
      <c r="K13" s="40">
        <v>80.400000000000006</v>
      </c>
      <c r="L13" s="10">
        <v>0</v>
      </c>
      <c r="M13" s="10">
        <v>12</v>
      </c>
      <c r="N13" s="10">
        <v>0</v>
      </c>
      <c r="O13" s="10">
        <v>0</v>
      </c>
      <c r="P13" s="10">
        <f>'1P301A'!E19</f>
        <v>6756</v>
      </c>
      <c r="Q13" s="25">
        <f t="shared" ref="Q13:Q33" si="4">R13-P13</f>
        <v>1812</v>
      </c>
      <c r="R13" s="32">
        <f>'1P301A'!G19</f>
        <v>8568</v>
      </c>
      <c r="S13" s="32">
        <f>'1P301A'!C19</f>
        <v>550</v>
      </c>
      <c r="T13" s="156">
        <f t="shared" si="2"/>
        <v>1.5108979332722015</v>
      </c>
      <c r="U13" s="164" t="s">
        <v>138</v>
      </c>
      <c r="V13" s="83"/>
      <c r="W13" s="10">
        <v>9425</v>
      </c>
    </row>
    <row r="14" spans="1:23" s="17" customFormat="1" x14ac:dyDescent="0.25">
      <c r="A14" s="16">
        <v>3</v>
      </c>
      <c r="B14" s="16" t="s">
        <v>4</v>
      </c>
      <c r="C14" s="16">
        <v>612</v>
      </c>
      <c r="D14" s="202"/>
      <c r="E14" s="16">
        <v>4</v>
      </c>
      <c r="F14" s="26">
        <v>15</v>
      </c>
      <c r="G14" s="33">
        <f t="shared" si="0"/>
        <v>420</v>
      </c>
      <c r="H14" s="33">
        <f t="shared" si="1"/>
        <v>272.8</v>
      </c>
      <c r="I14" s="33">
        <v>2155</v>
      </c>
      <c r="J14" s="70">
        <f t="shared" si="3"/>
        <v>2847.8</v>
      </c>
      <c r="K14" s="41">
        <v>28</v>
      </c>
      <c r="L14" s="16">
        <v>1</v>
      </c>
      <c r="M14" s="16">
        <v>3</v>
      </c>
      <c r="N14" s="16">
        <v>0</v>
      </c>
      <c r="O14" s="16">
        <v>0</v>
      </c>
      <c r="P14" s="16">
        <f>'1P301A  II'!E11</f>
        <v>2197</v>
      </c>
      <c r="Q14" s="26">
        <f t="shared" si="4"/>
        <v>589</v>
      </c>
      <c r="R14" s="33">
        <f>'1P301A  II'!G11</f>
        <v>2786</v>
      </c>
      <c r="S14" s="33">
        <f>'1P301A  II'!C11</f>
        <v>195</v>
      </c>
      <c r="T14" s="157">
        <f t="shared" si="2"/>
        <v>0.97829903785378181</v>
      </c>
      <c r="U14" s="165" t="s">
        <v>142</v>
      </c>
      <c r="V14" s="83"/>
      <c r="W14" s="16">
        <v>2996</v>
      </c>
    </row>
    <row r="15" spans="1:23" s="20" customFormat="1" x14ac:dyDescent="0.25">
      <c r="A15" s="19">
        <v>4</v>
      </c>
      <c r="B15" s="19" t="s">
        <v>4</v>
      </c>
      <c r="C15" s="19">
        <v>613</v>
      </c>
      <c r="D15" s="202"/>
      <c r="E15" s="19">
        <v>11</v>
      </c>
      <c r="F15" s="27">
        <v>15</v>
      </c>
      <c r="G15" s="34">
        <f t="shared" si="0"/>
        <v>1176</v>
      </c>
      <c r="H15" s="34">
        <f t="shared" si="1"/>
        <v>750.2</v>
      </c>
      <c r="I15" s="34">
        <v>6219</v>
      </c>
      <c r="J15" s="71">
        <f t="shared" si="3"/>
        <v>8145.2</v>
      </c>
      <c r="K15" s="42">
        <v>78.400000000000006</v>
      </c>
      <c r="L15" s="19">
        <v>0</v>
      </c>
      <c r="M15" s="19">
        <v>7</v>
      </c>
      <c r="N15" s="81">
        <v>7</v>
      </c>
      <c r="O15" s="81">
        <v>0</v>
      </c>
      <c r="P15" s="81">
        <f>'1P301A III'!E21</f>
        <v>6209</v>
      </c>
      <c r="Q15" s="27">
        <f t="shared" si="4"/>
        <v>1897</v>
      </c>
      <c r="R15" s="34">
        <f>'1P301A III'!G21</f>
        <v>8106</v>
      </c>
      <c r="S15" s="34">
        <f>'1P301A III'!C21</f>
        <v>630</v>
      </c>
      <c r="T15" s="158">
        <f t="shared" si="2"/>
        <v>0.99518734960467514</v>
      </c>
      <c r="U15" s="165" t="s">
        <v>142</v>
      </c>
      <c r="V15" s="83"/>
      <c r="W15" s="19">
        <v>8389</v>
      </c>
    </row>
    <row r="16" spans="1:23" s="13" customFormat="1" x14ac:dyDescent="0.25">
      <c r="A16" s="12">
        <v>5</v>
      </c>
      <c r="B16" s="12" t="s">
        <v>5</v>
      </c>
      <c r="C16" s="12">
        <v>624</v>
      </c>
      <c r="D16" s="202"/>
      <c r="E16" s="12">
        <v>13</v>
      </c>
      <c r="F16" s="28">
        <v>15</v>
      </c>
      <c r="G16" s="35">
        <f t="shared" si="0"/>
        <v>1680</v>
      </c>
      <c r="H16" s="35">
        <f t="shared" si="1"/>
        <v>886.6</v>
      </c>
      <c r="I16" s="35">
        <v>5169</v>
      </c>
      <c r="J16" s="72">
        <f t="shared" si="3"/>
        <v>7735.6</v>
      </c>
      <c r="K16" s="43">
        <v>112</v>
      </c>
      <c r="L16" s="12">
        <v>0</v>
      </c>
      <c r="M16" s="12">
        <v>14</v>
      </c>
      <c r="N16" s="12">
        <v>0</v>
      </c>
      <c r="O16" s="12">
        <v>0</v>
      </c>
      <c r="P16" s="12">
        <f>'1P301C'!E21</f>
        <v>7882</v>
      </c>
      <c r="Q16" s="28">
        <f t="shared" si="4"/>
        <v>2114</v>
      </c>
      <c r="R16" s="35">
        <f>'1P301C'!G21</f>
        <v>9996</v>
      </c>
      <c r="S16" s="35">
        <f>'1P301C'!C21</f>
        <v>700</v>
      </c>
      <c r="T16" s="159">
        <f t="shared" si="2"/>
        <v>1.2922074564351826</v>
      </c>
      <c r="U16" s="166" t="s">
        <v>143</v>
      </c>
      <c r="V16" s="83"/>
      <c r="W16" s="12">
        <v>11100</v>
      </c>
    </row>
    <row r="17" spans="1:23" s="13" customFormat="1" x14ac:dyDescent="0.25">
      <c r="A17" s="12">
        <v>6</v>
      </c>
      <c r="B17" s="12" t="s">
        <v>6</v>
      </c>
      <c r="C17" s="12">
        <v>624</v>
      </c>
      <c r="D17" s="202"/>
      <c r="E17" s="12">
        <v>10</v>
      </c>
      <c r="F17" s="28">
        <v>15</v>
      </c>
      <c r="G17" s="35">
        <f t="shared" si="0"/>
        <v>1350</v>
      </c>
      <c r="H17" s="35">
        <f t="shared" si="1"/>
        <v>682</v>
      </c>
      <c r="I17" s="35">
        <v>2700</v>
      </c>
      <c r="J17" s="72">
        <f t="shared" si="3"/>
        <v>4732</v>
      </c>
      <c r="K17" s="43">
        <v>90</v>
      </c>
      <c r="L17" s="12">
        <v>0</v>
      </c>
      <c r="M17" s="12">
        <v>7</v>
      </c>
      <c r="N17" s="12">
        <v>0</v>
      </c>
      <c r="O17" s="12">
        <v>4</v>
      </c>
      <c r="P17" s="12">
        <f>'1P322'!E18</f>
        <v>5541</v>
      </c>
      <c r="Q17" s="28">
        <f t="shared" si="4"/>
        <v>1661</v>
      </c>
      <c r="R17" s="35">
        <f>'1P322'!G18</f>
        <v>7202</v>
      </c>
      <c r="S17" s="35">
        <f>'1P322'!C18</f>
        <v>550</v>
      </c>
      <c r="T17" s="159">
        <f t="shared" si="2"/>
        <v>1.5219780219780219</v>
      </c>
      <c r="U17" s="167" t="s">
        <v>178</v>
      </c>
      <c r="V17" s="83"/>
      <c r="W17" s="12">
        <v>8700</v>
      </c>
    </row>
    <row r="18" spans="1:23" x14ac:dyDescent="0.25">
      <c r="A18" s="3">
        <v>7</v>
      </c>
      <c r="B18" s="3" t="s">
        <v>7</v>
      </c>
      <c r="C18" s="3" t="s">
        <v>24</v>
      </c>
      <c r="D18" s="3" t="s">
        <v>27</v>
      </c>
      <c r="E18" s="3" t="s">
        <v>24</v>
      </c>
      <c r="F18" s="29">
        <v>15</v>
      </c>
      <c r="G18" s="48">
        <f t="shared" si="0"/>
        <v>0</v>
      </c>
      <c r="H18" s="48"/>
      <c r="I18" s="48"/>
      <c r="J18" s="73">
        <v>500</v>
      </c>
      <c r="K18" s="44"/>
      <c r="L18" s="3">
        <v>0</v>
      </c>
      <c r="M18" s="3">
        <v>2</v>
      </c>
      <c r="N18" s="82">
        <v>0</v>
      </c>
      <c r="O18" s="132">
        <v>0</v>
      </c>
      <c r="P18" s="82">
        <f>'1P308'!E9</f>
        <v>1126</v>
      </c>
      <c r="Q18" s="29">
        <f t="shared" si="4"/>
        <v>302</v>
      </c>
      <c r="R18" s="88">
        <f>'1P308'!G9</f>
        <v>1428</v>
      </c>
      <c r="S18" s="88">
        <f>'1P308'!C9</f>
        <v>100</v>
      </c>
      <c r="T18" s="160">
        <f t="shared" si="2"/>
        <v>2.8559999999999999</v>
      </c>
      <c r="U18" s="48" t="s">
        <v>147</v>
      </c>
      <c r="W18" s="3"/>
    </row>
    <row r="19" spans="1:23" x14ac:dyDescent="0.25">
      <c r="A19" s="3">
        <v>8</v>
      </c>
      <c r="B19" s="3" t="s">
        <v>8</v>
      </c>
      <c r="C19" s="3" t="s">
        <v>24</v>
      </c>
      <c r="D19" s="3" t="s">
        <v>28</v>
      </c>
      <c r="E19" s="3">
        <v>12</v>
      </c>
      <c r="F19" s="29">
        <v>15</v>
      </c>
      <c r="G19" s="48">
        <f t="shared" si="0"/>
        <v>231</v>
      </c>
      <c r="H19" s="48">
        <f t="shared" ref="H19:H33" si="5">E19*68.2</f>
        <v>818.40000000000009</v>
      </c>
      <c r="I19" s="48">
        <v>350</v>
      </c>
      <c r="J19" s="73">
        <f t="shared" si="3"/>
        <v>1399.4</v>
      </c>
      <c r="K19" s="44">
        <v>15.4</v>
      </c>
      <c r="L19" s="3">
        <v>0</v>
      </c>
      <c r="M19" s="3">
        <v>2</v>
      </c>
      <c r="N19" s="82">
        <v>0</v>
      </c>
      <c r="O19" s="132">
        <v>0</v>
      </c>
      <c r="P19" s="82">
        <f>'1P309'!E9</f>
        <v>1126</v>
      </c>
      <c r="Q19" s="29">
        <f t="shared" si="4"/>
        <v>302</v>
      </c>
      <c r="R19" s="88">
        <f>'1P309'!G9</f>
        <v>1428</v>
      </c>
      <c r="S19" s="88">
        <f>'1P309'!C9</f>
        <v>100</v>
      </c>
      <c r="T19" s="160">
        <f t="shared" si="2"/>
        <v>1.0204373302844076</v>
      </c>
      <c r="U19" s="48" t="s">
        <v>147</v>
      </c>
      <c r="W19" s="3">
        <v>1000</v>
      </c>
    </row>
    <row r="20" spans="1:23" s="11" customFormat="1" x14ac:dyDescent="0.25">
      <c r="A20" s="10">
        <v>9</v>
      </c>
      <c r="B20" s="10" t="s">
        <v>9</v>
      </c>
      <c r="C20" s="10">
        <v>611</v>
      </c>
      <c r="D20" s="203" t="s">
        <v>26</v>
      </c>
      <c r="E20" s="10">
        <v>1</v>
      </c>
      <c r="F20" s="25">
        <v>15</v>
      </c>
      <c r="G20" s="32">
        <f t="shared" si="0"/>
        <v>232.5</v>
      </c>
      <c r="H20" s="32">
        <f t="shared" si="5"/>
        <v>68.2</v>
      </c>
      <c r="I20" s="32">
        <v>310</v>
      </c>
      <c r="J20" s="69">
        <f t="shared" si="3"/>
        <v>610.70000000000005</v>
      </c>
      <c r="K20" s="40">
        <v>15.5</v>
      </c>
      <c r="L20" s="10">
        <v>0</v>
      </c>
      <c r="M20" s="10">
        <v>1</v>
      </c>
      <c r="N20" s="10">
        <v>0</v>
      </c>
      <c r="O20" s="10">
        <v>0</v>
      </c>
      <c r="P20" s="10">
        <f>'1P310'!E8</f>
        <v>563</v>
      </c>
      <c r="Q20" s="25">
        <f t="shared" si="4"/>
        <v>151</v>
      </c>
      <c r="R20" s="32">
        <f>'1P310'!G8</f>
        <v>714</v>
      </c>
      <c r="S20" s="32">
        <f>'1P310'!C8</f>
        <v>50</v>
      </c>
      <c r="T20" s="156">
        <f t="shared" si="2"/>
        <v>1.1691501555591943</v>
      </c>
      <c r="U20" s="48" t="s">
        <v>147</v>
      </c>
      <c r="V20" s="83"/>
      <c r="W20" s="10">
        <v>1000</v>
      </c>
    </row>
    <row r="21" spans="1:23" s="11" customFormat="1" x14ac:dyDescent="0.25">
      <c r="A21" s="10">
        <v>10</v>
      </c>
      <c r="B21" s="10" t="s">
        <v>10</v>
      </c>
      <c r="C21" s="10">
        <v>611</v>
      </c>
      <c r="D21" s="203"/>
      <c r="E21" s="10">
        <v>2</v>
      </c>
      <c r="F21" s="25">
        <v>15</v>
      </c>
      <c r="G21" s="32">
        <f t="shared" si="0"/>
        <v>396</v>
      </c>
      <c r="H21" s="32">
        <f t="shared" si="5"/>
        <v>136.4</v>
      </c>
      <c r="I21" s="32">
        <v>560</v>
      </c>
      <c r="J21" s="69">
        <f t="shared" si="3"/>
        <v>1092.4000000000001</v>
      </c>
      <c r="K21" s="40">
        <v>26.4</v>
      </c>
      <c r="L21" s="10">
        <v>0</v>
      </c>
      <c r="M21" s="10">
        <v>2</v>
      </c>
      <c r="N21" s="10">
        <v>0</v>
      </c>
      <c r="O21" s="10">
        <v>0</v>
      </c>
      <c r="P21" s="10">
        <f>'1P311'!E9</f>
        <v>1126</v>
      </c>
      <c r="Q21" s="25">
        <f t="shared" si="4"/>
        <v>302</v>
      </c>
      <c r="R21" s="32">
        <f>'1P311'!G9</f>
        <v>1428</v>
      </c>
      <c r="S21" s="32">
        <f>'1P311'!C9</f>
        <v>100</v>
      </c>
      <c r="T21" s="156">
        <f t="shared" si="2"/>
        <v>1.3072134749176125</v>
      </c>
      <c r="U21" s="48" t="s">
        <v>147</v>
      </c>
      <c r="V21" s="83"/>
      <c r="W21" s="10">
        <v>1900</v>
      </c>
    </row>
    <row r="22" spans="1:23" s="17" customFormat="1" x14ac:dyDescent="0.25">
      <c r="A22" s="16">
        <v>11</v>
      </c>
      <c r="B22" s="16" t="s">
        <v>11</v>
      </c>
      <c r="C22" s="16" t="s">
        <v>25</v>
      </c>
      <c r="D22" s="18" t="s">
        <v>30</v>
      </c>
      <c r="E22" s="16">
        <v>3</v>
      </c>
      <c r="F22" s="26">
        <v>15</v>
      </c>
      <c r="G22" s="33">
        <f t="shared" si="0"/>
        <v>189</v>
      </c>
      <c r="H22" s="33">
        <f t="shared" si="5"/>
        <v>204.60000000000002</v>
      </c>
      <c r="I22" s="33">
        <v>80</v>
      </c>
      <c r="J22" s="70">
        <f t="shared" si="3"/>
        <v>473.6</v>
      </c>
      <c r="K22" s="41">
        <v>12.6</v>
      </c>
      <c r="L22" s="16">
        <v>1</v>
      </c>
      <c r="M22" s="16">
        <v>0</v>
      </c>
      <c r="N22" s="16">
        <v>0</v>
      </c>
      <c r="O22" s="16">
        <v>0</v>
      </c>
      <c r="P22" s="16">
        <f>'1P809A'!E8</f>
        <v>508</v>
      </c>
      <c r="Q22" s="26">
        <f t="shared" si="4"/>
        <v>136</v>
      </c>
      <c r="R22" s="33">
        <f>'1P809A'!G8</f>
        <v>644</v>
      </c>
      <c r="S22" s="33">
        <f>'1P809A'!C8</f>
        <v>45</v>
      </c>
      <c r="T22" s="157">
        <f t="shared" si="2"/>
        <v>1.3597972972972971</v>
      </c>
      <c r="U22" s="168" t="s">
        <v>144</v>
      </c>
      <c r="V22" s="83"/>
      <c r="W22" s="16">
        <v>0</v>
      </c>
    </row>
    <row r="23" spans="1:23" s="13" customFormat="1" x14ac:dyDescent="0.25">
      <c r="A23" s="12">
        <v>12</v>
      </c>
      <c r="B23" s="12" t="s">
        <v>12</v>
      </c>
      <c r="C23" s="12">
        <v>624</v>
      </c>
      <c r="D23" s="202"/>
      <c r="E23" s="12">
        <v>1</v>
      </c>
      <c r="F23" s="28">
        <v>15</v>
      </c>
      <c r="G23" s="35">
        <f t="shared" si="0"/>
        <v>205.5</v>
      </c>
      <c r="H23" s="35">
        <f t="shared" si="5"/>
        <v>68.2</v>
      </c>
      <c r="I23" s="35">
        <v>280</v>
      </c>
      <c r="J23" s="72">
        <f t="shared" si="3"/>
        <v>553.70000000000005</v>
      </c>
      <c r="K23" s="43">
        <v>13.7</v>
      </c>
      <c r="L23" s="12">
        <v>1</v>
      </c>
      <c r="M23" s="12">
        <v>0</v>
      </c>
      <c r="N23" s="12">
        <v>0</v>
      </c>
      <c r="O23" s="12">
        <v>0</v>
      </c>
      <c r="P23" s="12">
        <f>'1P318'!E8</f>
        <v>508</v>
      </c>
      <c r="Q23" s="28">
        <f t="shared" si="4"/>
        <v>136</v>
      </c>
      <c r="R23" s="35">
        <f>'1P318'!G8</f>
        <v>644</v>
      </c>
      <c r="S23" s="35">
        <f>'1P318'!C8</f>
        <v>45</v>
      </c>
      <c r="T23" s="159">
        <f t="shared" si="2"/>
        <v>1.1630847029077116</v>
      </c>
      <c r="U23" s="168" t="s">
        <v>144</v>
      </c>
      <c r="V23" s="83"/>
      <c r="W23" s="12">
        <v>900</v>
      </c>
    </row>
    <row r="24" spans="1:23" s="22" customFormat="1" x14ac:dyDescent="0.25">
      <c r="A24" s="21">
        <v>13</v>
      </c>
      <c r="B24" s="21" t="s">
        <v>13</v>
      </c>
      <c r="C24" s="21">
        <v>621</v>
      </c>
      <c r="D24" s="202"/>
      <c r="E24" s="21">
        <v>2</v>
      </c>
      <c r="F24" s="30">
        <v>15</v>
      </c>
      <c r="G24" s="36">
        <f t="shared" si="0"/>
        <v>225</v>
      </c>
      <c r="H24" s="36">
        <f t="shared" si="5"/>
        <v>136.4</v>
      </c>
      <c r="I24" s="36">
        <v>560</v>
      </c>
      <c r="J24" s="74">
        <f t="shared" si="3"/>
        <v>921.4</v>
      </c>
      <c r="K24" s="45">
        <v>15</v>
      </c>
      <c r="L24" s="21">
        <v>2</v>
      </c>
      <c r="M24" s="21">
        <v>0</v>
      </c>
      <c r="N24" s="21">
        <v>0</v>
      </c>
      <c r="O24" s="21">
        <v>0</v>
      </c>
      <c r="P24" s="21">
        <f>'1P319'!E9</f>
        <v>1016</v>
      </c>
      <c r="Q24" s="30">
        <f t="shared" si="4"/>
        <v>272</v>
      </c>
      <c r="R24" s="36">
        <f>'1P319'!G9</f>
        <v>1288</v>
      </c>
      <c r="S24" s="36">
        <f>'1P319'!C9</f>
        <v>90</v>
      </c>
      <c r="T24" s="161">
        <f t="shared" si="2"/>
        <v>1.3978728022574343</v>
      </c>
      <c r="U24" s="168" t="s">
        <v>144</v>
      </c>
      <c r="V24" s="83"/>
      <c r="W24" s="21">
        <v>700</v>
      </c>
    </row>
    <row r="25" spans="1:23" s="22" customFormat="1" x14ac:dyDescent="0.25">
      <c r="A25" s="21">
        <v>14</v>
      </c>
      <c r="B25" s="21" t="s">
        <v>14</v>
      </c>
      <c r="C25" s="21">
        <v>621</v>
      </c>
      <c r="D25" s="202"/>
      <c r="E25" s="21">
        <v>1</v>
      </c>
      <c r="F25" s="30">
        <v>15</v>
      </c>
      <c r="G25" s="36">
        <f t="shared" si="0"/>
        <v>189</v>
      </c>
      <c r="H25" s="36">
        <f t="shared" si="5"/>
        <v>68.2</v>
      </c>
      <c r="I25" s="36">
        <v>280</v>
      </c>
      <c r="J25" s="74">
        <f t="shared" si="3"/>
        <v>537.20000000000005</v>
      </c>
      <c r="K25" s="45">
        <v>12.6</v>
      </c>
      <c r="L25" s="21">
        <v>1</v>
      </c>
      <c r="M25" s="21">
        <v>0</v>
      </c>
      <c r="N25" s="21">
        <v>0</v>
      </c>
      <c r="O25" s="21">
        <v>0</v>
      </c>
      <c r="P25" s="21">
        <f>'1P319A'!E8</f>
        <v>508</v>
      </c>
      <c r="Q25" s="30">
        <f t="shared" si="4"/>
        <v>136</v>
      </c>
      <c r="R25" s="36">
        <f>'1P319A'!G8</f>
        <v>644</v>
      </c>
      <c r="S25" s="36">
        <f>'1P319A'!C8</f>
        <v>45</v>
      </c>
      <c r="T25" s="161">
        <f t="shared" si="2"/>
        <v>1.1988086373790021</v>
      </c>
      <c r="U25" s="168" t="s">
        <v>144</v>
      </c>
      <c r="V25" s="83"/>
      <c r="W25" s="21">
        <v>1300</v>
      </c>
    </row>
    <row r="26" spans="1:23" s="22" customFormat="1" x14ac:dyDescent="0.25">
      <c r="A26" s="21">
        <v>15</v>
      </c>
      <c r="B26" s="21" t="s">
        <v>15</v>
      </c>
      <c r="C26" s="21">
        <v>621</v>
      </c>
      <c r="D26" s="202"/>
      <c r="E26" s="21">
        <v>2</v>
      </c>
      <c r="F26" s="30">
        <v>15</v>
      </c>
      <c r="G26" s="36">
        <f t="shared" si="0"/>
        <v>247.5</v>
      </c>
      <c r="H26" s="36">
        <f t="shared" si="5"/>
        <v>136.4</v>
      </c>
      <c r="I26" s="36">
        <v>560</v>
      </c>
      <c r="J26" s="74">
        <f t="shared" si="3"/>
        <v>943.9</v>
      </c>
      <c r="K26" s="45">
        <v>16.5</v>
      </c>
      <c r="L26" s="21">
        <v>2</v>
      </c>
      <c r="M26" s="21">
        <v>0</v>
      </c>
      <c r="N26" s="21">
        <v>0</v>
      </c>
      <c r="O26" s="21">
        <v>0</v>
      </c>
      <c r="P26" s="21">
        <f>'1P319B'!E9</f>
        <v>1016</v>
      </c>
      <c r="Q26" s="30">
        <f t="shared" si="4"/>
        <v>272</v>
      </c>
      <c r="R26" s="36">
        <f>'1P319B'!G9</f>
        <v>1288</v>
      </c>
      <c r="S26" s="36">
        <f>'1P319B'!C9</f>
        <v>90</v>
      </c>
      <c r="T26" s="161">
        <f t="shared" si="2"/>
        <v>1.3645513295899989</v>
      </c>
      <c r="U26" s="168" t="s">
        <v>144</v>
      </c>
      <c r="V26" s="83"/>
      <c r="W26" s="21">
        <v>1300</v>
      </c>
    </row>
    <row r="27" spans="1:23" s="22" customFormat="1" x14ac:dyDescent="0.25">
      <c r="A27" s="21">
        <v>16</v>
      </c>
      <c r="B27" s="21" t="s">
        <v>16</v>
      </c>
      <c r="C27" s="21">
        <v>621</v>
      </c>
      <c r="D27" s="202"/>
      <c r="E27" s="21">
        <v>3</v>
      </c>
      <c r="F27" s="30">
        <v>15</v>
      </c>
      <c r="G27" s="36">
        <f t="shared" si="0"/>
        <v>421.5</v>
      </c>
      <c r="H27" s="36">
        <f t="shared" si="5"/>
        <v>204.60000000000002</v>
      </c>
      <c r="I27" s="36">
        <v>840</v>
      </c>
      <c r="J27" s="74">
        <f t="shared" si="3"/>
        <v>1466.1</v>
      </c>
      <c r="K27" s="45">
        <v>28.1</v>
      </c>
      <c r="L27" s="21">
        <v>3</v>
      </c>
      <c r="M27" s="21">
        <v>0</v>
      </c>
      <c r="N27" s="21">
        <v>0</v>
      </c>
      <c r="O27" s="21">
        <v>0</v>
      </c>
      <c r="P27" s="21">
        <f>'1P320'!E10</f>
        <v>1524</v>
      </c>
      <c r="Q27" s="30">
        <f t="shared" si="4"/>
        <v>408</v>
      </c>
      <c r="R27" s="36">
        <f>'1P320'!G10</f>
        <v>1932</v>
      </c>
      <c r="S27" s="36">
        <f>'1P320'!C10</f>
        <v>135</v>
      </c>
      <c r="T27" s="161">
        <f t="shared" si="2"/>
        <v>1.3177818702680582</v>
      </c>
      <c r="U27" s="168" t="s">
        <v>144</v>
      </c>
      <c r="V27" s="83"/>
      <c r="W27" s="21">
        <v>2600</v>
      </c>
    </row>
    <row r="28" spans="1:23" s="15" customFormat="1" x14ac:dyDescent="0.25">
      <c r="A28" s="14">
        <v>17</v>
      </c>
      <c r="B28" s="14" t="s">
        <v>17</v>
      </c>
      <c r="C28" s="14">
        <v>622</v>
      </c>
      <c r="D28" s="202"/>
      <c r="E28" s="14">
        <v>1</v>
      </c>
      <c r="F28" s="31">
        <v>15</v>
      </c>
      <c r="G28" s="37">
        <f t="shared" si="0"/>
        <v>252</v>
      </c>
      <c r="H28" s="37">
        <f t="shared" si="5"/>
        <v>68.2</v>
      </c>
      <c r="I28" s="37">
        <v>280</v>
      </c>
      <c r="J28" s="75">
        <f t="shared" si="3"/>
        <v>600.20000000000005</v>
      </c>
      <c r="K28" s="46">
        <v>16.8</v>
      </c>
      <c r="L28" s="14">
        <v>0</v>
      </c>
      <c r="M28" s="14">
        <v>1</v>
      </c>
      <c r="N28" s="14">
        <v>1</v>
      </c>
      <c r="O28" s="14">
        <v>0</v>
      </c>
      <c r="P28" s="14">
        <f>'1P403B'!E9</f>
        <v>887</v>
      </c>
      <c r="Q28" s="31">
        <f t="shared" si="4"/>
        <v>271</v>
      </c>
      <c r="R28" s="37">
        <f>'1P403B'!G9</f>
        <v>1158</v>
      </c>
      <c r="S28" s="37">
        <f>'1P403B'!C9</f>
        <v>90</v>
      </c>
      <c r="T28" s="162">
        <f t="shared" si="2"/>
        <v>1.9293568810396533</v>
      </c>
      <c r="U28" s="169" t="s">
        <v>145</v>
      </c>
      <c r="V28" s="83"/>
      <c r="W28" s="14">
        <v>0</v>
      </c>
    </row>
    <row r="29" spans="1:23" s="15" customFormat="1" x14ac:dyDescent="0.25">
      <c r="A29" s="14">
        <v>18</v>
      </c>
      <c r="B29" s="14" t="s">
        <v>18</v>
      </c>
      <c r="C29" s="14">
        <v>622</v>
      </c>
      <c r="D29" s="202"/>
      <c r="E29" s="14">
        <v>2</v>
      </c>
      <c r="F29" s="31">
        <v>15</v>
      </c>
      <c r="G29" s="37">
        <f t="shared" si="0"/>
        <v>306</v>
      </c>
      <c r="H29" s="37">
        <f t="shared" si="5"/>
        <v>136.4</v>
      </c>
      <c r="I29" s="37">
        <v>560</v>
      </c>
      <c r="J29" s="75">
        <f t="shared" si="3"/>
        <v>1002.4</v>
      </c>
      <c r="K29" s="46">
        <v>20.399999999999999</v>
      </c>
      <c r="L29" s="14">
        <v>2</v>
      </c>
      <c r="M29" s="14">
        <v>0</v>
      </c>
      <c r="N29" s="14">
        <v>0</v>
      </c>
      <c r="O29" s="14">
        <v>0</v>
      </c>
      <c r="P29" s="14">
        <f>'1P403A'!E9</f>
        <v>1016</v>
      </c>
      <c r="Q29" s="31">
        <f t="shared" si="4"/>
        <v>272</v>
      </c>
      <c r="R29" s="37">
        <f>'1P403A'!G9</f>
        <v>1288</v>
      </c>
      <c r="S29" s="37">
        <f>'1P403A'!C9</f>
        <v>90</v>
      </c>
      <c r="T29" s="162">
        <f t="shared" si="2"/>
        <v>1.2849162011173185</v>
      </c>
      <c r="U29" s="169" t="s">
        <v>145</v>
      </c>
      <c r="V29" s="83"/>
      <c r="W29" s="14">
        <v>2800</v>
      </c>
    </row>
    <row r="30" spans="1:23" s="15" customFormat="1" x14ac:dyDescent="0.25">
      <c r="A30" s="14">
        <v>19</v>
      </c>
      <c r="B30" s="14" t="s">
        <v>19</v>
      </c>
      <c r="C30" s="14">
        <v>622</v>
      </c>
      <c r="D30" s="202"/>
      <c r="E30" s="14">
        <v>7</v>
      </c>
      <c r="F30" s="31">
        <v>15</v>
      </c>
      <c r="G30" s="37">
        <f t="shared" si="0"/>
        <v>1132.5</v>
      </c>
      <c r="H30" s="37">
        <f t="shared" si="5"/>
        <v>477.40000000000003</v>
      </c>
      <c r="I30" s="37">
        <v>1960</v>
      </c>
      <c r="J30" s="75">
        <f t="shared" si="3"/>
        <v>3569.9</v>
      </c>
      <c r="K30" s="46">
        <v>75.5</v>
      </c>
      <c r="L30" s="14">
        <v>7</v>
      </c>
      <c r="M30" s="14">
        <v>0</v>
      </c>
      <c r="N30" s="14">
        <v>0</v>
      </c>
      <c r="O30" s="14">
        <v>0</v>
      </c>
      <c r="P30" s="14">
        <f>'1P403'!E14</f>
        <v>3556</v>
      </c>
      <c r="Q30" s="31">
        <f t="shared" si="4"/>
        <v>952</v>
      </c>
      <c r="R30" s="37">
        <f>'1P403'!G14</f>
        <v>4508</v>
      </c>
      <c r="S30" s="37">
        <f>'1P403'!C14</f>
        <v>315</v>
      </c>
      <c r="T30" s="162">
        <f t="shared" si="2"/>
        <v>1.2627804700411775</v>
      </c>
      <c r="U30" s="169" t="s">
        <v>145</v>
      </c>
      <c r="V30" s="83"/>
      <c r="W30" s="14">
        <v>11000</v>
      </c>
    </row>
    <row r="31" spans="1:23" s="22" customFormat="1" x14ac:dyDescent="0.25">
      <c r="A31" s="21">
        <v>20</v>
      </c>
      <c r="B31" s="21" t="s">
        <v>22</v>
      </c>
      <c r="C31" s="21">
        <v>621</v>
      </c>
      <c r="D31" s="202"/>
      <c r="E31" s="21">
        <v>2</v>
      </c>
      <c r="F31" s="30">
        <v>15</v>
      </c>
      <c r="G31" s="36">
        <f t="shared" si="0"/>
        <v>249.00000000000003</v>
      </c>
      <c r="H31" s="36">
        <f t="shared" si="5"/>
        <v>136.4</v>
      </c>
      <c r="I31" s="36">
        <v>560</v>
      </c>
      <c r="J31" s="74">
        <f t="shared" si="3"/>
        <v>945.40000000000009</v>
      </c>
      <c r="K31" s="45">
        <v>16.600000000000001</v>
      </c>
      <c r="L31" s="21">
        <v>2</v>
      </c>
      <c r="M31" s="21">
        <v>0</v>
      </c>
      <c r="N31" s="21">
        <v>0</v>
      </c>
      <c r="O31" s="21">
        <v>0</v>
      </c>
      <c r="P31" s="21">
        <f>'1P323'!E9</f>
        <v>1016</v>
      </c>
      <c r="Q31" s="30">
        <f t="shared" si="4"/>
        <v>272</v>
      </c>
      <c r="R31" s="36">
        <f>'1P323'!G9</f>
        <v>1288</v>
      </c>
      <c r="S31" s="36">
        <f>'1P323'!C9</f>
        <v>90</v>
      </c>
      <c r="T31" s="161">
        <f t="shared" si="2"/>
        <v>1.3623862915168181</v>
      </c>
      <c r="U31" s="165" t="s">
        <v>142</v>
      </c>
      <c r="V31" s="83"/>
      <c r="W31" s="21">
        <v>2800</v>
      </c>
    </row>
    <row r="32" spans="1:23" s="15" customFormat="1" x14ac:dyDescent="0.25">
      <c r="A32" s="14">
        <v>21</v>
      </c>
      <c r="B32" s="14" t="s">
        <v>20</v>
      </c>
      <c r="C32" s="14">
        <v>622</v>
      </c>
      <c r="D32" s="202"/>
      <c r="E32" s="14">
        <v>3</v>
      </c>
      <c r="F32" s="31">
        <v>15</v>
      </c>
      <c r="G32" s="37">
        <f t="shared" si="0"/>
        <v>613.5</v>
      </c>
      <c r="H32" s="37">
        <f t="shared" si="5"/>
        <v>204.60000000000002</v>
      </c>
      <c r="I32" s="37">
        <v>840</v>
      </c>
      <c r="J32" s="75">
        <f t="shared" si="3"/>
        <v>1658.1</v>
      </c>
      <c r="K32" s="46">
        <v>40.9</v>
      </c>
      <c r="L32" s="14">
        <v>0</v>
      </c>
      <c r="M32" s="14">
        <v>3</v>
      </c>
      <c r="N32" s="14">
        <v>0</v>
      </c>
      <c r="O32" s="14">
        <v>0</v>
      </c>
      <c r="P32" s="14">
        <f>'1P404A'!E10</f>
        <v>1689</v>
      </c>
      <c r="Q32" s="31">
        <f t="shared" si="4"/>
        <v>453</v>
      </c>
      <c r="R32" s="37">
        <f>'1P404A'!G10</f>
        <v>2142</v>
      </c>
      <c r="S32" s="37">
        <f>'1P404A'!C10</f>
        <v>150</v>
      </c>
      <c r="T32" s="162">
        <f t="shared" si="2"/>
        <v>1.2918400578975937</v>
      </c>
      <c r="U32" s="170" t="s">
        <v>146</v>
      </c>
      <c r="V32" s="83"/>
      <c r="W32" s="14">
        <v>5600</v>
      </c>
    </row>
    <row r="33" spans="1:23" s="15" customFormat="1" ht="15.75" thickBot="1" x14ac:dyDescent="0.3">
      <c r="A33" s="14">
        <v>22</v>
      </c>
      <c r="B33" s="14" t="s">
        <v>21</v>
      </c>
      <c r="C33" s="14">
        <v>622</v>
      </c>
      <c r="D33" s="202"/>
      <c r="E33" s="14">
        <v>3</v>
      </c>
      <c r="F33" s="31">
        <v>15</v>
      </c>
      <c r="G33" s="142">
        <f t="shared" si="0"/>
        <v>579</v>
      </c>
      <c r="H33" s="142">
        <f t="shared" si="5"/>
        <v>204.60000000000002</v>
      </c>
      <c r="I33" s="142">
        <v>840</v>
      </c>
      <c r="J33" s="143">
        <f t="shared" si="3"/>
        <v>1623.6</v>
      </c>
      <c r="K33" s="145">
        <v>38.6</v>
      </c>
      <c r="L33" s="146">
        <v>0</v>
      </c>
      <c r="M33" s="146">
        <v>3</v>
      </c>
      <c r="N33" s="146">
        <v>0</v>
      </c>
      <c r="O33" s="146">
        <v>0</v>
      </c>
      <c r="P33" s="146">
        <f>'1P404'!E10</f>
        <v>1689</v>
      </c>
      <c r="Q33" s="147">
        <f t="shared" si="4"/>
        <v>453</v>
      </c>
      <c r="R33" s="142">
        <f>'1P404'!G10</f>
        <v>2142</v>
      </c>
      <c r="S33" s="142">
        <f>'1P404'!C10</f>
        <v>150</v>
      </c>
      <c r="T33" s="163">
        <f t="shared" si="2"/>
        <v>1.3192904656319291</v>
      </c>
      <c r="U33" s="171" t="s">
        <v>146</v>
      </c>
      <c r="V33" s="83"/>
      <c r="W33" s="14">
        <v>5600</v>
      </c>
    </row>
    <row r="34" spans="1:23" x14ac:dyDescent="0.25">
      <c r="G34" s="144">
        <f t="shared" ref="G34:K34" si="6">SUM(G12:G33)</f>
        <v>11517</v>
      </c>
      <c r="H34" s="144">
        <f t="shared" si="6"/>
        <v>6342.5999999999995</v>
      </c>
      <c r="I34" s="144">
        <f t="shared" si="6"/>
        <v>29322</v>
      </c>
      <c r="J34" s="144">
        <f t="shared" si="6"/>
        <v>47681.599999999991</v>
      </c>
      <c r="K34" s="149">
        <f t="shared" si="6"/>
        <v>767.8</v>
      </c>
      <c r="L34" s="141">
        <f t="shared" ref="L34:S34" si="7">SUM(L12:L33)</f>
        <v>22</v>
      </c>
      <c r="M34" s="141">
        <f t="shared" si="7"/>
        <v>58</v>
      </c>
      <c r="N34" s="141">
        <f t="shared" si="7"/>
        <v>8</v>
      </c>
      <c r="O34" s="141">
        <f t="shared" ref="O34" si="8">SUM(O12:O33)</f>
        <v>4</v>
      </c>
      <c r="P34" s="141">
        <f t="shared" si="7"/>
        <v>48022</v>
      </c>
      <c r="Q34" s="141">
        <f t="shared" si="7"/>
        <v>13314</v>
      </c>
      <c r="R34" s="141">
        <f t="shared" si="7"/>
        <v>61336</v>
      </c>
      <c r="S34" s="141">
        <f t="shared" si="7"/>
        <v>4360</v>
      </c>
      <c r="W34" s="53">
        <f>SUM(W12:W33)</f>
        <v>80410</v>
      </c>
    </row>
    <row r="35" spans="1:23" s="53" customFormat="1" x14ac:dyDescent="0.25">
      <c r="A35" s="198"/>
      <c r="B35" s="198"/>
      <c r="C35" s="198"/>
      <c r="G35" s="1"/>
      <c r="H35" s="1"/>
      <c r="I35" s="1"/>
      <c r="J35" s="1"/>
      <c r="K35" s="148" t="s">
        <v>36</v>
      </c>
      <c r="L35" s="201">
        <f>L34+M34+N34+O34</f>
        <v>92</v>
      </c>
      <c r="M35" s="201"/>
      <c r="N35" s="150"/>
      <c r="O35" s="150"/>
      <c r="P35" s="134"/>
      <c r="Q35" s="134"/>
      <c r="R35" s="134"/>
      <c r="S35" s="134"/>
      <c r="V35" s="152"/>
      <c r="W35" s="1"/>
    </row>
    <row r="36" spans="1:23" ht="15.75" thickBot="1" x14ac:dyDescent="0.3"/>
    <row r="37" spans="1:23" ht="30" x14ac:dyDescent="0.25">
      <c r="B37" s="120" t="s">
        <v>137</v>
      </c>
      <c r="C37" s="172" t="s">
        <v>139</v>
      </c>
      <c r="D37" s="120" t="s">
        <v>140</v>
      </c>
      <c r="E37" s="124" t="s">
        <v>141</v>
      </c>
      <c r="F37" s="120" t="s">
        <v>140</v>
      </c>
      <c r="G37" s="121" t="s">
        <v>141</v>
      </c>
      <c r="S37" s="89"/>
    </row>
    <row r="38" spans="1:23" x14ac:dyDescent="0.25">
      <c r="B38" s="173" t="s">
        <v>138</v>
      </c>
      <c r="C38" s="5">
        <f>P12+P13</f>
        <v>7319</v>
      </c>
      <c r="D38" s="4">
        <v>1.5</v>
      </c>
      <c r="E38" s="123">
        <f>C38/4200/D38*3600</f>
        <v>4182.2857142857147</v>
      </c>
      <c r="F38" s="125">
        <v>6.5</v>
      </c>
      <c r="G38" s="122">
        <f>C38/4200/F38*3600</f>
        <v>965.142857142857</v>
      </c>
    </row>
    <row r="39" spans="1:23" x14ac:dyDescent="0.25">
      <c r="B39" s="174" t="s">
        <v>145</v>
      </c>
      <c r="C39" s="5">
        <f>P28+P29+P30</f>
        <v>5459</v>
      </c>
      <c r="D39" s="4">
        <v>1.5</v>
      </c>
      <c r="E39" s="123">
        <f t="shared" ref="E39:E43" si="9">C39/4200/D39*3600</f>
        <v>3119.4285714285711</v>
      </c>
      <c r="F39" s="125">
        <v>6.5</v>
      </c>
      <c r="G39" s="122">
        <f t="shared" ref="G39:G45" si="10">C39/4200/F39*3600</f>
        <v>719.86813186813174</v>
      </c>
    </row>
    <row r="40" spans="1:23" x14ac:dyDescent="0.25">
      <c r="B40" s="175" t="s">
        <v>142</v>
      </c>
      <c r="C40" s="5">
        <f>P14+P15+P31</f>
        <v>9422</v>
      </c>
      <c r="D40" s="4">
        <v>1.5</v>
      </c>
      <c r="E40" s="123">
        <f t="shared" si="9"/>
        <v>5384</v>
      </c>
      <c r="F40" s="125">
        <v>6.5</v>
      </c>
      <c r="G40" s="122">
        <f t="shared" si="10"/>
        <v>1242.4615384615383</v>
      </c>
    </row>
    <row r="41" spans="1:23" x14ac:dyDescent="0.25">
      <c r="B41" s="176" t="s">
        <v>146</v>
      </c>
      <c r="C41" s="5">
        <f>P32+P33</f>
        <v>3378</v>
      </c>
      <c r="D41" s="4">
        <v>1.5</v>
      </c>
      <c r="E41" s="123">
        <f t="shared" si="9"/>
        <v>1930.2857142857144</v>
      </c>
      <c r="F41" s="125">
        <v>6.5</v>
      </c>
      <c r="G41" s="122">
        <f t="shared" si="10"/>
        <v>445.45054945054943</v>
      </c>
    </row>
    <row r="42" spans="1:23" x14ac:dyDescent="0.25">
      <c r="B42" s="177" t="s">
        <v>143</v>
      </c>
      <c r="C42" s="5">
        <f>P16</f>
        <v>7882</v>
      </c>
      <c r="D42" s="4">
        <v>1.5</v>
      </c>
      <c r="E42" s="123">
        <f t="shared" si="9"/>
        <v>4504</v>
      </c>
      <c r="F42" s="125">
        <v>6.5</v>
      </c>
      <c r="G42" s="122">
        <f t="shared" si="10"/>
        <v>1039.3846153846152</v>
      </c>
    </row>
    <row r="43" spans="1:23" x14ac:dyDescent="0.25">
      <c r="B43" s="178" t="s">
        <v>144</v>
      </c>
      <c r="C43" s="5">
        <f>P22+P23+P24+P25+P26+P27</f>
        <v>5080</v>
      </c>
      <c r="D43" s="4">
        <v>1.5</v>
      </c>
      <c r="E43" s="123">
        <f t="shared" si="9"/>
        <v>2902.8571428571427</v>
      </c>
      <c r="F43" s="125">
        <v>6.5</v>
      </c>
      <c r="G43" s="122">
        <f t="shared" si="10"/>
        <v>669.89010989010978</v>
      </c>
    </row>
    <row r="44" spans="1:23" x14ac:dyDescent="0.25">
      <c r="B44" s="179" t="s">
        <v>147</v>
      </c>
      <c r="C44" s="5">
        <f>P18+P19+P20+P21</f>
        <v>3941</v>
      </c>
      <c r="D44" s="4">
        <v>1.5</v>
      </c>
      <c r="E44" s="123">
        <f t="shared" ref="E44" si="11">C44/4200/D44*3600</f>
        <v>2252</v>
      </c>
      <c r="F44" s="125">
        <v>6.5</v>
      </c>
      <c r="G44" s="122">
        <f t="shared" si="10"/>
        <v>519.69230769230762</v>
      </c>
    </row>
    <row r="45" spans="1:23" ht="15.75" thickBot="1" x14ac:dyDescent="0.3">
      <c r="B45" s="186" t="s">
        <v>178</v>
      </c>
      <c r="C45" s="187">
        <f>P17</f>
        <v>5541</v>
      </c>
      <c r="D45" s="180">
        <v>1.5</v>
      </c>
      <c r="E45" s="181">
        <f t="shared" ref="E45" si="12">C45/4200/D45*3600</f>
        <v>3166.2857142857147</v>
      </c>
      <c r="F45" s="125">
        <v>6.5</v>
      </c>
      <c r="G45" s="183">
        <f t="shared" si="10"/>
        <v>730.68131868131866</v>
      </c>
    </row>
    <row r="46" spans="1:23" ht="15.75" thickBot="1" x14ac:dyDescent="0.3">
      <c r="B46" s="54" t="s">
        <v>185</v>
      </c>
      <c r="C46" s="56">
        <f>SUM(C38:C45)</f>
        <v>48022</v>
      </c>
      <c r="D46" s="185"/>
      <c r="E46" s="182">
        <f>SUM(E38:E45)</f>
        <v>27441.142857142855</v>
      </c>
      <c r="F46" s="184"/>
      <c r="G46" s="182">
        <f>SUM(G38:G45)</f>
        <v>6332.5714285714275</v>
      </c>
    </row>
  </sheetData>
  <sheetProtection password="CF70" sheet="1" objects="1" scenarios="1"/>
  <mergeCells count="9">
    <mergeCell ref="D2:N2"/>
    <mergeCell ref="A35:C35"/>
    <mergeCell ref="L8:N8"/>
    <mergeCell ref="L4:N4"/>
    <mergeCell ref="L6:N6"/>
    <mergeCell ref="L35:M35"/>
    <mergeCell ref="D12:D17"/>
    <mergeCell ref="D20:D21"/>
    <mergeCell ref="D23:D33"/>
  </mergeCells>
  <pageMargins left="0.70866141732283472" right="0.70866141732283472" top="0.78740157480314965" bottom="0.78740157480314965" header="0.31496062992125984" footer="0.31496062992125984"/>
  <pageSetup paperSize="8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H19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99" t="s">
        <v>158</v>
      </c>
      <c r="C2" s="100" t="s">
        <v>9</v>
      </c>
    </row>
    <row r="3" spans="1:8" ht="18.75" x14ac:dyDescent="0.3">
      <c r="B3" s="99" t="s">
        <v>171</v>
      </c>
      <c r="C3" s="100">
        <v>611</v>
      </c>
    </row>
    <row r="4" spans="1:8" ht="15.75" x14ac:dyDescent="0.25">
      <c r="B4" s="102" t="s">
        <v>170</v>
      </c>
      <c r="C4" s="101">
        <f>SOUHRN!J20</f>
        <v>610.70000000000005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ht="15.75" thickBot="1" x14ac:dyDescent="0.3">
      <c r="A7" s="90">
        <v>4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ht="45.75" thickBot="1" x14ac:dyDescent="0.3">
      <c r="A8" s="1"/>
      <c r="B8" s="96" t="s">
        <v>168</v>
      </c>
      <c r="C8" s="98">
        <f>SUM(C7:C7)</f>
        <v>50</v>
      </c>
      <c r="D8" s="129" t="s">
        <v>179</v>
      </c>
      <c r="E8" s="128">
        <f>SUM(E7:E7)</f>
        <v>563</v>
      </c>
      <c r="F8" s="93" t="s">
        <v>165</v>
      </c>
      <c r="G8" s="56">
        <f>SUM(G7:G7)</f>
        <v>714</v>
      </c>
    </row>
    <row r="9" spans="1:8" ht="60.75" thickBot="1" x14ac:dyDescent="0.3">
      <c r="A9" s="1"/>
      <c r="F9" s="95" t="s">
        <v>169</v>
      </c>
      <c r="G9" s="97">
        <f>G8/C4</f>
        <v>1.1691501555591943</v>
      </c>
    </row>
    <row r="10" spans="1:8" x14ac:dyDescent="0.25">
      <c r="A10" s="1"/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99" t="s">
        <v>158</v>
      </c>
      <c r="C2" s="100" t="s">
        <v>10</v>
      </c>
    </row>
    <row r="3" spans="1:8" ht="18.75" x14ac:dyDescent="0.3">
      <c r="B3" s="99" t="s">
        <v>171</v>
      </c>
      <c r="C3" s="100">
        <v>611</v>
      </c>
    </row>
    <row r="4" spans="1:8" ht="15.75" x14ac:dyDescent="0.25">
      <c r="B4" s="102" t="s">
        <v>170</v>
      </c>
      <c r="C4" s="101">
        <f>SOUHRN!J21</f>
        <v>1092.4000000000001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5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ht="15.75" thickBot="1" x14ac:dyDescent="0.3">
      <c r="A8" s="90">
        <v>6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ht="45.75" thickBot="1" x14ac:dyDescent="0.3">
      <c r="A9" s="1"/>
      <c r="B9" s="96" t="s">
        <v>168</v>
      </c>
      <c r="C9" s="98">
        <f>SUM(C7:C8)</f>
        <v>100</v>
      </c>
      <c r="D9" s="129" t="s">
        <v>179</v>
      </c>
      <c r="E9" s="128">
        <f>SUM(E7:E8)</f>
        <v>1126</v>
      </c>
      <c r="F9" s="93" t="s">
        <v>165</v>
      </c>
      <c r="G9" s="56">
        <f>SUM(G7:G8)</f>
        <v>1428</v>
      </c>
    </row>
    <row r="10" spans="1:8" ht="60.75" thickBot="1" x14ac:dyDescent="0.3">
      <c r="A10" s="1"/>
      <c r="F10" s="95" t="s">
        <v>169</v>
      </c>
      <c r="G10" s="97">
        <f>G9/C4</f>
        <v>1.3072134749176125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G29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7" ht="18.75" x14ac:dyDescent="0.3">
      <c r="B2" s="104" t="s">
        <v>158</v>
      </c>
      <c r="C2" s="105" t="s">
        <v>11</v>
      </c>
    </row>
    <row r="3" spans="1:7" ht="18.75" x14ac:dyDescent="0.3">
      <c r="B3" s="104" t="s">
        <v>171</v>
      </c>
      <c r="C3" s="105" t="s">
        <v>25</v>
      </c>
    </row>
    <row r="4" spans="1:7" ht="15.75" x14ac:dyDescent="0.25">
      <c r="B4" s="102" t="s">
        <v>170</v>
      </c>
      <c r="C4" s="101">
        <f>SOUHRN!J22</f>
        <v>473.6</v>
      </c>
    </row>
    <row r="6" spans="1:7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7" ht="15.75" thickBot="1" x14ac:dyDescent="0.3">
      <c r="A7" s="90">
        <v>44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 t="shared" ref="G7" si="0">F7+E7</f>
        <v>644</v>
      </c>
    </row>
    <row r="8" spans="1:7" ht="45.75" thickBot="1" x14ac:dyDescent="0.3">
      <c r="A8" s="1"/>
      <c r="B8" s="96" t="s">
        <v>168</v>
      </c>
      <c r="C8" s="98">
        <f>SUM(C7:C7)</f>
        <v>45</v>
      </c>
      <c r="D8" s="129" t="s">
        <v>179</v>
      </c>
      <c r="E8" s="128">
        <f>SUM(E7:E7)</f>
        <v>508</v>
      </c>
      <c r="F8" s="93" t="s">
        <v>165</v>
      </c>
      <c r="G8" s="56">
        <f>SUM(G7:G7)</f>
        <v>644</v>
      </c>
    </row>
    <row r="9" spans="1:7" ht="60.75" thickBot="1" x14ac:dyDescent="0.3">
      <c r="A9" s="1"/>
      <c r="F9" s="95" t="s">
        <v>169</v>
      </c>
      <c r="G9" s="97">
        <f>G8/C4</f>
        <v>1.3597972972972971</v>
      </c>
    </row>
    <row r="10" spans="1:7" x14ac:dyDescent="0.25">
      <c r="A10" s="1"/>
    </row>
    <row r="11" spans="1:7" x14ac:dyDescent="0.25">
      <c r="A11" s="1"/>
    </row>
    <row r="12" spans="1:7" x14ac:dyDescent="0.25">
      <c r="A12" s="1"/>
    </row>
    <row r="13" spans="1:7" x14ac:dyDescent="0.25">
      <c r="A13" s="1"/>
    </row>
    <row r="14" spans="1:7" x14ac:dyDescent="0.25">
      <c r="A14" s="1"/>
    </row>
    <row r="15" spans="1:7" x14ac:dyDescent="0.25">
      <c r="A15" s="1"/>
    </row>
    <row r="16" spans="1:7" x14ac:dyDescent="0.25">
      <c r="A16" s="1"/>
    </row>
    <row r="17" spans="1:3" x14ac:dyDescent="0.25">
      <c r="A17" s="1"/>
    </row>
    <row r="18" spans="1:3" x14ac:dyDescent="0.25">
      <c r="A18" s="1"/>
    </row>
    <row r="19" spans="1:3" x14ac:dyDescent="0.25">
      <c r="A19" s="1"/>
    </row>
    <row r="29" spans="1:3" x14ac:dyDescent="0.25">
      <c r="C29" s="106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H19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1" t="s">
        <v>158</v>
      </c>
      <c r="C2" s="112" t="s">
        <v>12</v>
      </c>
    </row>
    <row r="3" spans="1:8" ht="18.75" x14ac:dyDescent="0.3">
      <c r="B3" s="111" t="s">
        <v>171</v>
      </c>
      <c r="C3" s="112">
        <v>624</v>
      </c>
    </row>
    <row r="4" spans="1:8" ht="15.75" x14ac:dyDescent="0.25">
      <c r="B4" s="102" t="s">
        <v>170</v>
      </c>
      <c r="C4" s="101">
        <f>SOUHRN!J23</f>
        <v>553.70000000000005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ht="15.75" thickBot="1" x14ac:dyDescent="0.3">
      <c r="A7" s="90">
        <v>45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ht="45.75" thickBot="1" x14ac:dyDescent="0.3">
      <c r="A8" s="1"/>
      <c r="B8" s="96" t="s">
        <v>168</v>
      </c>
      <c r="C8" s="98">
        <f>SUM(C7:C7)</f>
        <v>45</v>
      </c>
      <c r="D8" s="129" t="s">
        <v>179</v>
      </c>
      <c r="E8" s="128">
        <f>SUM(E7:E7)</f>
        <v>508</v>
      </c>
      <c r="F8" s="93" t="s">
        <v>165</v>
      </c>
      <c r="G8" s="56">
        <f>SUM(G7:G7)</f>
        <v>644</v>
      </c>
    </row>
    <row r="9" spans="1:8" ht="60.75" thickBot="1" x14ac:dyDescent="0.3">
      <c r="A9" s="1"/>
      <c r="F9" s="95" t="s">
        <v>169</v>
      </c>
      <c r="G9" s="97">
        <f>G8/C4</f>
        <v>1.1630847029077116</v>
      </c>
    </row>
    <row r="10" spans="1:8" x14ac:dyDescent="0.25">
      <c r="A10" s="1"/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6" t="s">
        <v>158</v>
      </c>
      <c r="C2" s="117" t="s">
        <v>13</v>
      </c>
    </row>
    <row r="3" spans="1:8" ht="18.75" x14ac:dyDescent="0.3">
      <c r="B3" s="116" t="s">
        <v>171</v>
      </c>
      <c r="C3" s="117">
        <v>621</v>
      </c>
      <c r="D3" s="115"/>
    </row>
    <row r="4" spans="1:8" ht="15.75" x14ac:dyDescent="0.25">
      <c r="B4" s="102" t="s">
        <v>170</v>
      </c>
      <c r="C4" s="101">
        <f>SOUHRN!J24</f>
        <v>921.4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46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ht="15.75" thickBot="1" x14ac:dyDescent="0.3">
      <c r="A8" s="90">
        <v>47</v>
      </c>
      <c r="B8" s="92" t="s">
        <v>173</v>
      </c>
      <c r="C8" s="118">
        <v>45</v>
      </c>
      <c r="D8" s="119"/>
      <c r="E8" s="119">
        <v>508</v>
      </c>
      <c r="F8" s="118">
        <v>136</v>
      </c>
      <c r="G8" s="94">
        <f>F8+E8</f>
        <v>644</v>
      </c>
      <c r="H8" s="103"/>
    </row>
    <row r="9" spans="1:8" ht="45.75" thickBot="1" x14ac:dyDescent="0.3">
      <c r="A9" s="1"/>
      <c r="B9" s="96" t="s">
        <v>168</v>
      </c>
      <c r="C9" s="98">
        <f>SUM(C7:C8)</f>
        <v>90</v>
      </c>
      <c r="D9" s="129" t="s">
        <v>179</v>
      </c>
      <c r="E9" s="128">
        <f>SUM(E7:E8)</f>
        <v>1016</v>
      </c>
      <c r="F9" s="93" t="s">
        <v>165</v>
      </c>
      <c r="G9" s="56">
        <f>SUM(G7:G8)</f>
        <v>1288</v>
      </c>
    </row>
    <row r="10" spans="1:8" ht="60.75" thickBot="1" x14ac:dyDescent="0.3">
      <c r="A10" s="1"/>
      <c r="F10" s="95" t="s">
        <v>169</v>
      </c>
      <c r="G10" s="97">
        <f>G9/C4</f>
        <v>1.3978728022574343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H19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6" t="s">
        <v>158</v>
      </c>
      <c r="C2" s="117" t="s">
        <v>14</v>
      </c>
    </row>
    <row r="3" spans="1:8" ht="18.75" x14ac:dyDescent="0.3">
      <c r="B3" s="116" t="s">
        <v>171</v>
      </c>
      <c r="C3" s="117">
        <v>621</v>
      </c>
      <c r="D3" s="115"/>
    </row>
    <row r="4" spans="1:8" ht="15.75" x14ac:dyDescent="0.25">
      <c r="B4" s="102" t="s">
        <v>170</v>
      </c>
      <c r="C4" s="101">
        <f>SOUHRN!J25</f>
        <v>537.20000000000005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ht="15.75" thickBot="1" x14ac:dyDescent="0.3">
      <c r="A7" s="90">
        <v>48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ht="45.75" thickBot="1" x14ac:dyDescent="0.3">
      <c r="A8" s="1"/>
      <c r="B8" s="96" t="s">
        <v>168</v>
      </c>
      <c r="C8" s="98">
        <f>SUM(C7:C7)</f>
        <v>45</v>
      </c>
      <c r="D8" s="129" t="s">
        <v>179</v>
      </c>
      <c r="E8" s="128">
        <f>SUM(E7:E7)</f>
        <v>508</v>
      </c>
      <c r="F8" s="93" t="s">
        <v>165</v>
      </c>
      <c r="G8" s="56">
        <f>SUM(G7:G7)</f>
        <v>644</v>
      </c>
    </row>
    <row r="9" spans="1:8" ht="60.75" thickBot="1" x14ac:dyDescent="0.3">
      <c r="A9" s="1"/>
      <c r="F9" s="95" t="s">
        <v>169</v>
      </c>
      <c r="G9" s="97">
        <f>G8/C4</f>
        <v>1.1988086373790021</v>
      </c>
    </row>
    <row r="10" spans="1:8" x14ac:dyDescent="0.25">
      <c r="A10" s="1"/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6" t="s">
        <v>158</v>
      </c>
      <c r="C2" s="117" t="s">
        <v>15</v>
      </c>
    </row>
    <row r="3" spans="1:8" ht="18.75" x14ac:dyDescent="0.3">
      <c r="B3" s="116" t="s">
        <v>171</v>
      </c>
      <c r="C3" s="117">
        <v>621</v>
      </c>
      <c r="D3" s="115"/>
    </row>
    <row r="4" spans="1:8" ht="15.75" x14ac:dyDescent="0.25">
      <c r="B4" s="102" t="s">
        <v>170</v>
      </c>
      <c r="C4" s="101">
        <f>SOUHRN!J26</f>
        <v>943.9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49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ht="15.75" thickBot="1" x14ac:dyDescent="0.3">
      <c r="A8" s="90">
        <v>50</v>
      </c>
      <c r="B8" s="92" t="s">
        <v>173</v>
      </c>
      <c r="C8" s="118">
        <v>45</v>
      </c>
      <c r="D8" s="119"/>
      <c r="E8" s="119">
        <v>508</v>
      </c>
      <c r="F8" s="118">
        <v>136</v>
      </c>
      <c r="G8" s="94">
        <f>F8+E8</f>
        <v>644</v>
      </c>
      <c r="H8" s="103"/>
    </row>
    <row r="9" spans="1:8" ht="45.75" thickBot="1" x14ac:dyDescent="0.3">
      <c r="A9" s="1"/>
      <c r="B9" s="96" t="s">
        <v>168</v>
      </c>
      <c r="C9" s="98">
        <f>SUM(C7:C8)</f>
        <v>90</v>
      </c>
      <c r="D9" s="129" t="s">
        <v>179</v>
      </c>
      <c r="E9" s="128">
        <f>SUM(E7:E8)</f>
        <v>1016</v>
      </c>
      <c r="F9" s="93" t="s">
        <v>165</v>
      </c>
      <c r="G9" s="56">
        <f>SUM(G7:G8)</f>
        <v>1288</v>
      </c>
    </row>
    <row r="10" spans="1:8" ht="60.75" thickBot="1" x14ac:dyDescent="0.3">
      <c r="A10" s="1"/>
      <c r="F10" s="95" t="s">
        <v>169</v>
      </c>
      <c r="G10" s="97">
        <f>G9/C4</f>
        <v>1.3645513295899989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H21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6" t="s">
        <v>158</v>
      </c>
      <c r="C2" s="117" t="s">
        <v>16</v>
      </c>
    </row>
    <row r="3" spans="1:8" ht="18.75" x14ac:dyDescent="0.3">
      <c r="B3" s="116" t="s">
        <v>171</v>
      </c>
      <c r="C3" s="117">
        <v>621</v>
      </c>
      <c r="D3" s="115"/>
    </row>
    <row r="4" spans="1:8" ht="15.75" x14ac:dyDescent="0.25">
      <c r="B4" s="102" t="s">
        <v>170</v>
      </c>
      <c r="C4" s="101">
        <f>SOUHRN!J27</f>
        <v>1466.1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51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x14ac:dyDescent="0.25">
      <c r="A8" s="90">
        <v>52</v>
      </c>
      <c r="B8" s="92" t="s">
        <v>173</v>
      </c>
      <c r="C8" s="118">
        <v>45</v>
      </c>
      <c r="D8" s="119"/>
      <c r="E8" s="119">
        <v>508</v>
      </c>
      <c r="F8" s="118">
        <v>136</v>
      </c>
      <c r="G8" s="94">
        <f>F8+E8</f>
        <v>644</v>
      </c>
      <c r="H8" s="103"/>
    </row>
    <row r="9" spans="1:8" ht="15.75" thickBot="1" x14ac:dyDescent="0.3">
      <c r="A9" s="90">
        <v>83</v>
      </c>
      <c r="B9" s="92" t="s">
        <v>173</v>
      </c>
      <c r="C9" s="118">
        <v>45</v>
      </c>
      <c r="D9" s="119"/>
      <c r="E9" s="119">
        <v>508</v>
      </c>
      <c r="F9" s="118">
        <v>136</v>
      </c>
      <c r="G9" s="94">
        <f>F9+E9</f>
        <v>644</v>
      </c>
      <c r="H9" s="103"/>
    </row>
    <row r="10" spans="1:8" ht="45.75" thickBot="1" x14ac:dyDescent="0.3">
      <c r="A10" s="1"/>
      <c r="B10" s="96" t="s">
        <v>168</v>
      </c>
      <c r="C10" s="98">
        <f>SUM(C7:C9)</f>
        <v>135</v>
      </c>
      <c r="D10" s="129" t="s">
        <v>179</v>
      </c>
      <c r="E10" s="128">
        <f>SUM(E7:E9)</f>
        <v>1524</v>
      </c>
      <c r="F10" s="93" t="s">
        <v>165</v>
      </c>
      <c r="G10" s="56">
        <f>SUM(G7:G9)</f>
        <v>1932</v>
      </c>
    </row>
    <row r="11" spans="1:8" ht="60.75" thickBot="1" x14ac:dyDescent="0.3">
      <c r="A11" s="1"/>
      <c r="F11" s="95" t="s">
        <v>169</v>
      </c>
      <c r="G11" s="97">
        <f>G10/C4</f>
        <v>1.3177818702680582</v>
      </c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07" t="s">
        <v>158</v>
      </c>
      <c r="C2" s="108" t="s">
        <v>17</v>
      </c>
    </row>
    <row r="3" spans="1:8" ht="18.75" x14ac:dyDescent="0.3">
      <c r="B3" s="107" t="s">
        <v>171</v>
      </c>
      <c r="C3" s="108">
        <v>622</v>
      </c>
      <c r="D3" s="115"/>
    </row>
    <row r="4" spans="1:8" ht="15.75" x14ac:dyDescent="0.25">
      <c r="B4" s="102" t="s">
        <v>170</v>
      </c>
      <c r="C4" s="101">
        <f>SOUHRN!J28</f>
        <v>600.20000000000005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127">
        <v>67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ht="15.75" thickBot="1" x14ac:dyDescent="0.3">
      <c r="A8" s="127">
        <v>87</v>
      </c>
      <c r="B8" s="92" t="s">
        <v>175</v>
      </c>
      <c r="C8" s="118">
        <v>40</v>
      </c>
      <c r="D8" s="119"/>
      <c r="E8" s="119">
        <v>324</v>
      </c>
      <c r="F8" s="118">
        <v>120</v>
      </c>
      <c r="G8" s="94">
        <f>F8+E8</f>
        <v>444</v>
      </c>
      <c r="H8" s="115"/>
    </row>
    <row r="9" spans="1:8" ht="45.75" thickBot="1" x14ac:dyDescent="0.3">
      <c r="A9" s="1"/>
      <c r="B9" s="96" t="s">
        <v>168</v>
      </c>
      <c r="C9" s="98">
        <f>SUM(C7:C8)</f>
        <v>90</v>
      </c>
      <c r="D9" s="129" t="s">
        <v>179</v>
      </c>
      <c r="E9" s="128">
        <f>SUM(E7:E8)</f>
        <v>887</v>
      </c>
      <c r="F9" s="93" t="s">
        <v>165</v>
      </c>
      <c r="G9" s="56">
        <f>SUM(G7:G8)</f>
        <v>1158</v>
      </c>
    </row>
    <row r="10" spans="1:8" ht="60.75" thickBot="1" x14ac:dyDescent="0.3">
      <c r="A10" s="1"/>
      <c r="F10" s="95" t="s">
        <v>169</v>
      </c>
      <c r="G10" s="97">
        <f>G9/C4</f>
        <v>1.9293568810396533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07" t="s">
        <v>158</v>
      </c>
      <c r="C2" s="108" t="s">
        <v>18</v>
      </c>
    </row>
    <row r="3" spans="1:8" ht="18.75" x14ac:dyDescent="0.3">
      <c r="B3" s="107" t="s">
        <v>171</v>
      </c>
      <c r="C3" s="108">
        <v>622</v>
      </c>
      <c r="D3" s="115"/>
    </row>
    <row r="4" spans="1:8" ht="15.75" x14ac:dyDescent="0.25">
      <c r="B4" s="102" t="s">
        <v>170</v>
      </c>
      <c r="C4" s="101">
        <f>SOUHRN!J29</f>
        <v>1002.4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68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ht="15.75" thickBot="1" x14ac:dyDescent="0.3">
      <c r="A8" s="90">
        <v>69</v>
      </c>
      <c r="B8" s="92" t="s">
        <v>173</v>
      </c>
      <c r="C8" s="118">
        <v>45</v>
      </c>
      <c r="D8" s="119"/>
      <c r="E8" s="119">
        <v>508</v>
      </c>
      <c r="F8" s="118">
        <v>136</v>
      </c>
      <c r="G8" s="94">
        <f>F8+E8</f>
        <v>644</v>
      </c>
      <c r="H8" s="103"/>
    </row>
    <row r="9" spans="1:8" ht="45.75" thickBot="1" x14ac:dyDescent="0.3">
      <c r="A9" s="1"/>
      <c r="B9" s="96" t="s">
        <v>168</v>
      </c>
      <c r="C9" s="98">
        <f>SUM(C7:C8)</f>
        <v>90</v>
      </c>
      <c r="D9" s="129" t="s">
        <v>179</v>
      </c>
      <c r="E9" s="128">
        <f>SUM(E7:E8)</f>
        <v>1016</v>
      </c>
      <c r="F9" s="93" t="s">
        <v>165</v>
      </c>
      <c r="G9" s="56">
        <f>SUM(G7:G8)</f>
        <v>1288</v>
      </c>
    </row>
    <row r="10" spans="1:8" ht="60.75" thickBot="1" x14ac:dyDescent="0.3">
      <c r="A10" s="1"/>
      <c r="F10" s="95" t="s">
        <v>169</v>
      </c>
      <c r="G10" s="97">
        <f>G9/C4</f>
        <v>1.2849162011173185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G19"/>
  <sheetViews>
    <sheetView view="pageBreakPreview" zoomScale="60" zoomScaleNormal="100" workbookViewId="0">
      <selection activeCell="F24" sqref="F24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7" ht="18.75" x14ac:dyDescent="0.3">
      <c r="B2" s="99" t="s">
        <v>158</v>
      </c>
      <c r="C2" s="100" t="s">
        <v>2</v>
      </c>
    </row>
    <row r="3" spans="1:7" ht="18.75" x14ac:dyDescent="0.3">
      <c r="B3" s="99" t="s">
        <v>171</v>
      </c>
      <c r="C3" s="100">
        <v>611</v>
      </c>
    </row>
    <row r="4" spans="1:7" ht="15.75" x14ac:dyDescent="0.25">
      <c r="B4" s="102" t="s">
        <v>170</v>
      </c>
      <c r="C4" s="101">
        <f>SOUHRN!J12</f>
        <v>652.20000000000005</v>
      </c>
    </row>
    <row r="6" spans="1:7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7" ht="15.75" thickBot="1" x14ac:dyDescent="0.3">
      <c r="A7" s="127">
        <v>7</v>
      </c>
      <c r="B7" s="92" t="s">
        <v>164</v>
      </c>
      <c r="C7" s="118">
        <v>50</v>
      </c>
      <c r="D7" s="118"/>
      <c r="E7" s="118">
        <v>563</v>
      </c>
      <c r="F7" s="118">
        <v>151</v>
      </c>
      <c r="G7" s="94">
        <f>F7+E7</f>
        <v>714</v>
      </c>
    </row>
    <row r="8" spans="1:7" ht="45.75" thickBot="1" x14ac:dyDescent="0.3">
      <c r="A8" s="1"/>
      <c r="B8" s="96" t="s">
        <v>168</v>
      </c>
      <c r="C8" s="98">
        <f>SUM(C7:C7)</f>
        <v>50</v>
      </c>
      <c r="D8" s="129" t="s">
        <v>179</v>
      </c>
      <c r="E8" s="128">
        <f>SUM(E7:E7)</f>
        <v>563</v>
      </c>
      <c r="F8" s="93" t="s">
        <v>165</v>
      </c>
      <c r="G8" s="56">
        <f>SUM(G7:G7)</f>
        <v>714</v>
      </c>
    </row>
    <row r="9" spans="1:7" ht="60.75" thickBot="1" x14ac:dyDescent="0.3">
      <c r="A9" s="1"/>
      <c r="F9" s="95" t="s">
        <v>169</v>
      </c>
      <c r="G9" s="97">
        <f>G8/C4</f>
        <v>1.0947562097516099</v>
      </c>
    </row>
    <row r="10" spans="1:7" x14ac:dyDescent="0.25">
      <c r="A10" s="1"/>
    </row>
    <row r="11" spans="1:7" x14ac:dyDescent="0.25">
      <c r="A11" s="1"/>
    </row>
    <row r="12" spans="1:7" x14ac:dyDescent="0.25">
      <c r="A12" s="1"/>
    </row>
    <row r="13" spans="1:7" x14ac:dyDescent="0.25">
      <c r="A13" s="1"/>
    </row>
    <row r="14" spans="1:7" x14ac:dyDescent="0.25">
      <c r="A14" s="1"/>
    </row>
    <row r="15" spans="1:7" x14ac:dyDescent="0.25">
      <c r="A15" s="1"/>
    </row>
    <row r="16" spans="1:7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H25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07" t="s">
        <v>158</v>
      </c>
      <c r="C2" s="108" t="s">
        <v>19</v>
      </c>
    </row>
    <row r="3" spans="1:8" ht="18.75" x14ac:dyDescent="0.3">
      <c r="B3" s="107" t="s">
        <v>171</v>
      </c>
      <c r="C3" s="108">
        <v>622</v>
      </c>
      <c r="D3" s="115"/>
    </row>
    <row r="4" spans="1:8" ht="15.75" x14ac:dyDescent="0.25">
      <c r="B4" s="102" t="s">
        <v>170</v>
      </c>
      <c r="C4" s="101">
        <f>SOUHRN!J30</f>
        <v>3569.9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70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x14ac:dyDescent="0.25">
      <c r="A8" s="90">
        <v>71</v>
      </c>
      <c r="B8" s="92" t="s">
        <v>173</v>
      </c>
      <c r="C8" s="118">
        <v>45</v>
      </c>
      <c r="D8" s="119"/>
      <c r="E8" s="119">
        <v>508</v>
      </c>
      <c r="F8" s="118">
        <v>136</v>
      </c>
      <c r="G8" s="94">
        <f>F8+E8</f>
        <v>644</v>
      </c>
      <c r="H8" s="103"/>
    </row>
    <row r="9" spans="1:8" x14ac:dyDescent="0.25">
      <c r="A9" s="90">
        <v>72</v>
      </c>
      <c r="B9" s="92" t="s">
        <v>173</v>
      </c>
      <c r="C9" s="118">
        <v>45</v>
      </c>
      <c r="D9" s="119"/>
      <c r="E9" s="119">
        <v>508</v>
      </c>
      <c r="F9" s="118">
        <v>136</v>
      </c>
      <c r="G9" s="94">
        <f t="shared" ref="G9:G13" si="0">F9+E9</f>
        <v>644</v>
      </c>
      <c r="H9" s="103"/>
    </row>
    <row r="10" spans="1:8" x14ac:dyDescent="0.25">
      <c r="A10" s="90">
        <v>73</v>
      </c>
      <c r="B10" s="92" t="s">
        <v>173</v>
      </c>
      <c r="C10" s="118">
        <v>45</v>
      </c>
      <c r="D10" s="119"/>
      <c r="E10" s="119">
        <v>508</v>
      </c>
      <c r="F10" s="118">
        <v>136</v>
      </c>
      <c r="G10" s="94">
        <f t="shared" si="0"/>
        <v>644</v>
      </c>
      <c r="H10" s="103"/>
    </row>
    <row r="11" spans="1:8" x14ac:dyDescent="0.25">
      <c r="A11" s="90">
        <v>74</v>
      </c>
      <c r="B11" s="92" t="s">
        <v>173</v>
      </c>
      <c r="C11" s="118">
        <v>45</v>
      </c>
      <c r="D11" s="119"/>
      <c r="E11" s="119">
        <v>508</v>
      </c>
      <c r="F11" s="118">
        <v>136</v>
      </c>
      <c r="G11" s="94">
        <f t="shared" si="0"/>
        <v>644</v>
      </c>
      <c r="H11" s="103"/>
    </row>
    <row r="12" spans="1:8" x14ac:dyDescent="0.25">
      <c r="A12" s="90">
        <v>75</v>
      </c>
      <c r="B12" s="92" t="s">
        <v>173</v>
      </c>
      <c r="C12" s="118">
        <v>45</v>
      </c>
      <c r="D12" s="119"/>
      <c r="E12" s="119">
        <v>508</v>
      </c>
      <c r="F12" s="118">
        <v>136</v>
      </c>
      <c r="G12" s="94">
        <f t="shared" ref="G12" si="1">F12+E12</f>
        <v>644</v>
      </c>
      <c r="H12" s="103"/>
    </row>
    <row r="13" spans="1:8" ht="15.75" thickBot="1" x14ac:dyDescent="0.3">
      <c r="A13" s="90">
        <v>76</v>
      </c>
      <c r="B13" s="92" t="s">
        <v>173</v>
      </c>
      <c r="C13" s="118">
        <v>45</v>
      </c>
      <c r="D13" s="119"/>
      <c r="E13" s="119">
        <v>508</v>
      </c>
      <c r="F13" s="118">
        <v>136</v>
      </c>
      <c r="G13" s="94">
        <f t="shared" si="0"/>
        <v>644</v>
      </c>
      <c r="H13" s="103"/>
    </row>
    <row r="14" spans="1:8" ht="45.75" thickBot="1" x14ac:dyDescent="0.3">
      <c r="A14" s="1"/>
      <c r="B14" s="96" t="s">
        <v>168</v>
      </c>
      <c r="C14" s="98">
        <f>SUM(C7:C13)</f>
        <v>315</v>
      </c>
      <c r="D14" s="129" t="s">
        <v>179</v>
      </c>
      <c r="E14" s="128">
        <f>SUM(E7:E13)</f>
        <v>3556</v>
      </c>
      <c r="F14" s="93" t="s">
        <v>165</v>
      </c>
      <c r="G14" s="56">
        <f>SUM(G7:G13)</f>
        <v>4508</v>
      </c>
    </row>
    <row r="15" spans="1:8" ht="60.75" thickBot="1" x14ac:dyDescent="0.3">
      <c r="A15" s="1"/>
      <c r="F15" s="95" t="s">
        <v>169</v>
      </c>
      <c r="G15" s="97">
        <f>G14/C4</f>
        <v>1.2627804700411775</v>
      </c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6" t="s">
        <v>158</v>
      </c>
      <c r="C2" s="117" t="s">
        <v>22</v>
      </c>
    </row>
    <row r="3" spans="1:8" ht="18.75" x14ac:dyDescent="0.3">
      <c r="B3" s="116" t="s">
        <v>171</v>
      </c>
      <c r="C3" s="117">
        <v>621</v>
      </c>
      <c r="D3" s="115"/>
    </row>
    <row r="4" spans="1:8" ht="15.75" x14ac:dyDescent="0.25">
      <c r="B4" s="102" t="s">
        <v>170</v>
      </c>
      <c r="C4" s="101">
        <f>SOUHRN!J31</f>
        <v>945.40000000000009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59</v>
      </c>
      <c r="B7" s="92" t="s">
        <v>173</v>
      </c>
      <c r="C7" s="118">
        <v>45</v>
      </c>
      <c r="D7" s="119"/>
      <c r="E7" s="119">
        <v>508</v>
      </c>
      <c r="F7" s="118">
        <v>136</v>
      </c>
      <c r="G7" s="94">
        <f>F7+E7</f>
        <v>644</v>
      </c>
      <c r="H7" s="103"/>
    </row>
    <row r="8" spans="1:8" ht="15.75" thickBot="1" x14ac:dyDescent="0.3">
      <c r="A8" s="90">
        <v>60</v>
      </c>
      <c r="B8" s="92" t="s">
        <v>173</v>
      </c>
      <c r="C8" s="118">
        <v>45</v>
      </c>
      <c r="D8" s="119"/>
      <c r="E8" s="119">
        <v>508</v>
      </c>
      <c r="F8" s="118">
        <v>136</v>
      </c>
      <c r="G8" s="94">
        <f>F8+E8</f>
        <v>644</v>
      </c>
      <c r="H8" s="103"/>
    </row>
    <row r="9" spans="1:8" ht="45.75" thickBot="1" x14ac:dyDescent="0.3">
      <c r="A9" s="1"/>
      <c r="B9" s="96" t="s">
        <v>168</v>
      </c>
      <c r="C9" s="98">
        <f>SUM(C7:C8)</f>
        <v>90</v>
      </c>
      <c r="D9" s="129" t="s">
        <v>179</v>
      </c>
      <c r="E9" s="128">
        <f>SUM(E7:E8)</f>
        <v>1016</v>
      </c>
      <c r="F9" s="93" t="s">
        <v>165</v>
      </c>
      <c r="G9" s="56">
        <f>SUM(G7:G8)</f>
        <v>1288</v>
      </c>
    </row>
    <row r="10" spans="1:8" ht="60.75" thickBot="1" x14ac:dyDescent="0.3">
      <c r="A10" s="1"/>
      <c r="F10" s="95" t="s">
        <v>169</v>
      </c>
      <c r="G10" s="97">
        <f>G9/C4</f>
        <v>1.3623862915168181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H21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07" t="s">
        <v>158</v>
      </c>
      <c r="C2" s="108" t="s">
        <v>20</v>
      </c>
    </row>
    <row r="3" spans="1:8" ht="18.75" x14ac:dyDescent="0.3">
      <c r="B3" s="107" t="s">
        <v>171</v>
      </c>
      <c r="C3" s="108">
        <v>622</v>
      </c>
      <c r="D3" s="115"/>
    </row>
    <row r="4" spans="1:8" ht="15.75" x14ac:dyDescent="0.25">
      <c r="B4" s="102" t="s">
        <v>170</v>
      </c>
      <c r="C4" s="101">
        <f>SOUHRN!J32</f>
        <v>1658.1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132">
        <v>77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x14ac:dyDescent="0.25">
      <c r="A8" s="132">
        <v>78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ht="15.75" thickBot="1" x14ac:dyDescent="0.3">
      <c r="A9" s="132">
        <v>79</v>
      </c>
      <c r="B9" s="92" t="s">
        <v>164</v>
      </c>
      <c r="C9" s="118">
        <v>50</v>
      </c>
      <c r="D9" s="119"/>
      <c r="E9" s="119">
        <v>563</v>
      </c>
      <c r="F9" s="118">
        <v>151</v>
      </c>
      <c r="G9" s="94">
        <f>F9+E9</f>
        <v>714</v>
      </c>
      <c r="H9" s="103"/>
    </row>
    <row r="10" spans="1:8" ht="45.75" thickBot="1" x14ac:dyDescent="0.3">
      <c r="A10" s="1"/>
      <c r="B10" s="96" t="s">
        <v>168</v>
      </c>
      <c r="C10" s="98">
        <f>SUM(C7:C9)</f>
        <v>150</v>
      </c>
      <c r="D10" s="129" t="s">
        <v>179</v>
      </c>
      <c r="E10" s="128">
        <f>SUM(E7:E9)</f>
        <v>1689</v>
      </c>
      <c r="F10" s="93" t="s">
        <v>165</v>
      </c>
      <c r="G10" s="56">
        <f>SUM(G7:G9)</f>
        <v>2142</v>
      </c>
    </row>
    <row r="11" spans="1:8" ht="60.75" thickBot="1" x14ac:dyDescent="0.3">
      <c r="A11" s="1"/>
      <c r="F11" s="95" t="s">
        <v>169</v>
      </c>
      <c r="G11" s="97">
        <f>G10/C4</f>
        <v>1.2918400578975937</v>
      </c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I21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9" ht="18.75" x14ac:dyDescent="0.3">
      <c r="B2" s="107" t="s">
        <v>158</v>
      </c>
      <c r="C2" s="108" t="s">
        <v>21</v>
      </c>
    </row>
    <row r="3" spans="1:9" ht="18.75" x14ac:dyDescent="0.3">
      <c r="B3" s="107" t="s">
        <v>171</v>
      </c>
      <c r="C3" s="108">
        <v>622</v>
      </c>
      <c r="D3" s="115"/>
    </row>
    <row r="4" spans="1:9" ht="15.75" x14ac:dyDescent="0.25">
      <c r="B4" s="102" t="s">
        <v>170</v>
      </c>
      <c r="C4" s="101">
        <f>SOUHRN!J33</f>
        <v>1623.6</v>
      </c>
    </row>
    <row r="6" spans="1:9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9" x14ac:dyDescent="0.25">
      <c r="A7" s="132">
        <v>80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95"/>
      <c r="I7" s="84"/>
    </row>
    <row r="8" spans="1:9" x14ac:dyDescent="0.25">
      <c r="A8" s="132">
        <v>81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 t="shared" ref="G8:G9" si="0">F8+E8</f>
        <v>714</v>
      </c>
      <c r="H8" s="195"/>
      <c r="I8" s="84"/>
    </row>
    <row r="9" spans="1:9" ht="15.75" thickBot="1" x14ac:dyDescent="0.3">
      <c r="A9" s="132">
        <v>82</v>
      </c>
      <c r="B9" s="92" t="s">
        <v>164</v>
      </c>
      <c r="C9" s="118">
        <v>50</v>
      </c>
      <c r="D9" s="119"/>
      <c r="E9" s="119">
        <v>563</v>
      </c>
      <c r="F9" s="118">
        <v>151</v>
      </c>
      <c r="G9" s="94">
        <f t="shared" si="0"/>
        <v>714</v>
      </c>
      <c r="H9" s="195"/>
      <c r="I9" s="84"/>
    </row>
    <row r="10" spans="1:9" ht="45.75" thickBot="1" x14ac:dyDescent="0.3">
      <c r="A10" s="1"/>
      <c r="B10" s="96" t="s">
        <v>168</v>
      </c>
      <c r="C10" s="98">
        <f>SUM(C7:C9)</f>
        <v>150</v>
      </c>
      <c r="D10" s="129" t="s">
        <v>179</v>
      </c>
      <c r="E10" s="128">
        <f>SUM(E7:E9)</f>
        <v>1689</v>
      </c>
      <c r="F10" s="93" t="s">
        <v>165</v>
      </c>
      <c r="G10" s="56">
        <f>SUM(G7:G9)</f>
        <v>2142</v>
      </c>
      <c r="I10" s="196"/>
    </row>
    <row r="11" spans="1:9" ht="60.75" thickBot="1" x14ac:dyDescent="0.3">
      <c r="A11" s="1"/>
      <c r="F11" s="95" t="s">
        <v>169</v>
      </c>
      <c r="G11" s="97">
        <f>G10/C4</f>
        <v>1.3192904656319291</v>
      </c>
    </row>
    <row r="12" spans="1:9" x14ac:dyDescent="0.25">
      <c r="A12" s="1"/>
    </row>
    <row r="13" spans="1:9" x14ac:dyDescent="0.25">
      <c r="A13" s="1"/>
    </row>
    <row r="14" spans="1:9" x14ac:dyDescent="0.25">
      <c r="A14" s="1"/>
    </row>
    <row r="15" spans="1:9" x14ac:dyDescent="0.25">
      <c r="A15" s="1"/>
    </row>
    <row r="16" spans="1:9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workbookViewId="0">
      <selection activeCell="B71" sqref="B71:B77"/>
    </sheetView>
  </sheetViews>
  <sheetFormatPr defaultRowHeight="15" x14ac:dyDescent="0.25"/>
  <cols>
    <col min="1" max="1" width="7.28515625" style="1" bestFit="1" customWidth="1"/>
    <col min="2" max="2" width="11" style="1" bestFit="1" customWidth="1"/>
    <col min="3" max="3" width="9.28515625" style="1" bestFit="1" customWidth="1"/>
    <col min="4" max="4" width="23" style="1" bestFit="1" customWidth="1"/>
    <col min="5" max="5" width="16" bestFit="1" customWidth="1"/>
    <col min="6" max="7" width="9.140625" style="64"/>
    <col min="8" max="11" width="3" style="64" bestFit="1" customWidth="1"/>
    <col min="12" max="21" width="4" style="64" bestFit="1" customWidth="1"/>
    <col min="22" max="28" width="3" style="64" bestFit="1" customWidth="1"/>
    <col min="29" max="29" width="15.28515625" style="66" customWidth="1"/>
  </cols>
  <sheetData>
    <row r="1" spans="1:29" ht="15.75" thickBot="1" x14ac:dyDescent="0.3">
      <c r="A1" s="54" t="s">
        <v>37</v>
      </c>
      <c r="B1" s="55" t="s">
        <v>1</v>
      </c>
      <c r="C1" s="55" t="s">
        <v>38</v>
      </c>
      <c r="D1" s="55" t="s">
        <v>39</v>
      </c>
      <c r="E1" s="56" t="s">
        <v>40</v>
      </c>
      <c r="F1" s="63" t="s">
        <v>73</v>
      </c>
      <c r="G1" s="63" t="s">
        <v>74</v>
      </c>
      <c r="H1" s="63" t="s">
        <v>75</v>
      </c>
      <c r="I1" s="63" t="s">
        <v>76</v>
      </c>
      <c r="J1" s="63" t="s">
        <v>79</v>
      </c>
      <c r="K1" s="63" t="s">
        <v>46</v>
      </c>
      <c r="L1" s="63" t="s">
        <v>81</v>
      </c>
      <c r="M1" s="63" t="s">
        <v>83</v>
      </c>
      <c r="N1" s="63" t="s">
        <v>84</v>
      </c>
      <c r="O1" s="63" t="s">
        <v>86</v>
      </c>
      <c r="P1" s="63" t="s">
        <v>87</v>
      </c>
      <c r="Q1" s="63" t="s">
        <v>89</v>
      </c>
      <c r="R1" s="63" t="s">
        <v>90</v>
      </c>
      <c r="S1" s="63" t="s">
        <v>91</v>
      </c>
      <c r="T1" s="63" t="s">
        <v>92</v>
      </c>
      <c r="U1" s="63" t="s">
        <v>93</v>
      </c>
      <c r="V1" s="63" t="s">
        <v>94</v>
      </c>
      <c r="W1" s="63" t="s">
        <v>95</v>
      </c>
      <c r="X1" s="63" t="s">
        <v>96</v>
      </c>
      <c r="Y1" s="63" t="s">
        <v>97</v>
      </c>
      <c r="Z1" s="63" t="s">
        <v>98</v>
      </c>
      <c r="AA1" s="63" t="s">
        <v>99</v>
      </c>
      <c r="AB1" s="63" t="s">
        <v>100</v>
      </c>
    </row>
    <row r="2" spans="1:29" ht="45" x14ac:dyDescent="0.25">
      <c r="A2" s="60"/>
      <c r="B2" s="61"/>
      <c r="C2" s="61"/>
      <c r="D2" s="61"/>
      <c r="E2" s="62"/>
      <c r="F2" s="63" t="s">
        <v>77</v>
      </c>
      <c r="G2" s="63">
        <v>27</v>
      </c>
      <c r="H2" s="63" t="s">
        <v>78</v>
      </c>
      <c r="I2" s="63">
        <v>55</v>
      </c>
      <c r="J2" s="63" t="s">
        <v>80</v>
      </c>
      <c r="K2" s="63">
        <v>15</v>
      </c>
      <c r="L2" s="63" t="s">
        <v>82</v>
      </c>
      <c r="M2" s="63">
        <v>240</v>
      </c>
      <c r="N2" s="63" t="s">
        <v>85</v>
      </c>
      <c r="O2" s="63">
        <v>240</v>
      </c>
      <c r="P2" s="63" t="s">
        <v>88</v>
      </c>
      <c r="Q2" s="63">
        <v>150</v>
      </c>
      <c r="R2" s="63">
        <v>250</v>
      </c>
      <c r="S2" s="63">
        <v>250</v>
      </c>
      <c r="T2" s="63">
        <v>180</v>
      </c>
      <c r="U2" s="63">
        <v>250</v>
      </c>
      <c r="V2" s="63">
        <v>80</v>
      </c>
      <c r="W2" s="63">
        <v>80</v>
      </c>
      <c r="X2" s="63">
        <v>80</v>
      </c>
      <c r="Y2" s="63">
        <v>80</v>
      </c>
      <c r="Z2" s="63">
        <v>80</v>
      </c>
      <c r="AA2" s="64">
        <v>80</v>
      </c>
      <c r="AB2" s="64">
        <v>80</v>
      </c>
      <c r="AC2" s="67" t="s">
        <v>102</v>
      </c>
    </row>
    <row r="3" spans="1:29" x14ac:dyDescent="0.25">
      <c r="A3" s="57">
        <v>1</v>
      </c>
      <c r="B3" s="58" t="s">
        <v>2</v>
      </c>
      <c r="C3" s="207">
        <v>611</v>
      </c>
      <c r="D3" s="58" t="s">
        <v>41</v>
      </c>
      <c r="E3" s="208" t="s">
        <v>26</v>
      </c>
      <c r="F3" s="64">
        <v>48</v>
      </c>
      <c r="G3" s="64">
        <v>0</v>
      </c>
      <c r="H3" s="64">
        <v>0</v>
      </c>
      <c r="I3" s="65">
        <v>0</v>
      </c>
      <c r="L3" s="64">
        <v>60</v>
      </c>
      <c r="T3" s="64">
        <v>180</v>
      </c>
      <c r="W3" s="64">
        <v>0</v>
      </c>
      <c r="AB3" s="64">
        <v>80</v>
      </c>
      <c r="AC3" s="66">
        <f>SUM(F3:AB3)</f>
        <v>368</v>
      </c>
    </row>
    <row r="4" spans="1:29" x14ac:dyDescent="0.25">
      <c r="A4" s="4">
        <v>2</v>
      </c>
      <c r="B4" s="202" t="s">
        <v>4</v>
      </c>
      <c r="C4" s="202"/>
      <c r="D4" s="3" t="s">
        <v>42</v>
      </c>
      <c r="E4" s="205"/>
      <c r="G4" s="64">
        <v>27</v>
      </c>
      <c r="N4" s="64">
        <v>255</v>
      </c>
      <c r="AC4" s="66">
        <f t="shared" ref="AC4:AC67" si="0">SUM(F4:AB4)</f>
        <v>282</v>
      </c>
    </row>
    <row r="5" spans="1:29" x14ac:dyDescent="0.25">
      <c r="A5" s="4">
        <v>3</v>
      </c>
      <c r="B5" s="202"/>
      <c r="C5" s="202"/>
      <c r="D5" s="3" t="s">
        <v>43</v>
      </c>
      <c r="E5" s="205"/>
      <c r="K5" s="64">
        <v>15</v>
      </c>
      <c r="N5" s="64">
        <v>510</v>
      </c>
      <c r="AC5" s="66">
        <f t="shared" si="0"/>
        <v>525</v>
      </c>
    </row>
    <row r="6" spans="1:29" x14ac:dyDescent="0.25">
      <c r="A6" s="4">
        <v>4</v>
      </c>
      <c r="B6" s="202"/>
      <c r="C6" s="202"/>
      <c r="D6" s="3" t="s">
        <v>44</v>
      </c>
      <c r="E6" s="205"/>
      <c r="K6" s="64">
        <v>15</v>
      </c>
      <c r="O6" s="64">
        <v>240</v>
      </c>
      <c r="AC6" s="66">
        <f t="shared" si="0"/>
        <v>255</v>
      </c>
    </row>
    <row r="7" spans="1:29" x14ac:dyDescent="0.25">
      <c r="A7" s="4">
        <v>5</v>
      </c>
      <c r="B7" s="202"/>
      <c r="C7" s="202"/>
      <c r="D7" s="3" t="s">
        <v>45</v>
      </c>
      <c r="E7" s="205"/>
      <c r="G7" s="64">
        <v>27</v>
      </c>
      <c r="O7" s="64">
        <v>240</v>
      </c>
      <c r="AC7" s="66">
        <f t="shared" si="0"/>
        <v>267</v>
      </c>
    </row>
    <row r="8" spans="1:29" x14ac:dyDescent="0.25">
      <c r="A8" s="4">
        <v>6</v>
      </c>
      <c r="B8" s="202"/>
      <c r="C8" s="202"/>
      <c r="D8" s="3" t="s">
        <v>46</v>
      </c>
      <c r="E8" s="205"/>
      <c r="K8" s="64">
        <v>15</v>
      </c>
      <c r="AC8" s="66">
        <f t="shared" si="0"/>
        <v>15</v>
      </c>
    </row>
    <row r="9" spans="1:29" x14ac:dyDescent="0.25">
      <c r="A9" s="4">
        <v>7</v>
      </c>
      <c r="B9" s="202"/>
      <c r="C9" s="202"/>
      <c r="D9" s="3" t="s">
        <v>45</v>
      </c>
      <c r="E9" s="205"/>
      <c r="G9" s="64">
        <v>27</v>
      </c>
      <c r="O9" s="64">
        <v>240</v>
      </c>
      <c r="AC9" s="66">
        <f t="shared" si="0"/>
        <v>267</v>
      </c>
    </row>
    <row r="10" spans="1:29" x14ac:dyDescent="0.25">
      <c r="A10" s="4">
        <v>8</v>
      </c>
      <c r="B10" s="202"/>
      <c r="C10" s="202">
        <v>612</v>
      </c>
      <c r="D10" s="3" t="s">
        <v>47</v>
      </c>
      <c r="E10" s="205"/>
      <c r="F10" s="64">
        <v>48</v>
      </c>
      <c r="H10" s="64">
        <v>42</v>
      </c>
      <c r="J10" s="64">
        <v>20</v>
      </c>
      <c r="L10" s="64">
        <v>60</v>
      </c>
      <c r="P10" s="64">
        <v>240</v>
      </c>
      <c r="Q10" s="64">
        <v>150</v>
      </c>
      <c r="T10" s="64">
        <v>180</v>
      </c>
      <c r="AA10" s="64">
        <v>80</v>
      </c>
      <c r="AC10" s="66">
        <f t="shared" si="0"/>
        <v>820</v>
      </c>
    </row>
    <row r="11" spans="1:29" x14ac:dyDescent="0.25">
      <c r="A11" s="4">
        <v>9</v>
      </c>
      <c r="B11" s="202"/>
      <c r="C11" s="202"/>
      <c r="D11" s="3" t="s">
        <v>48</v>
      </c>
      <c r="E11" s="205"/>
      <c r="F11" s="64">
        <v>48</v>
      </c>
      <c r="H11" s="64">
        <v>42</v>
      </c>
      <c r="J11" s="64">
        <v>20</v>
      </c>
      <c r="L11" s="64">
        <v>120</v>
      </c>
      <c r="Q11" s="64">
        <v>150</v>
      </c>
      <c r="T11" s="64">
        <v>360</v>
      </c>
      <c r="AC11" s="66">
        <f t="shared" si="0"/>
        <v>740</v>
      </c>
    </row>
    <row r="12" spans="1:29" x14ac:dyDescent="0.25">
      <c r="A12" s="4">
        <v>10</v>
      </c>
      <c r="B12" s="202"/>
      <c r="C12" s="202"/>
      <c r="D12" s="3" t="s">
        <v>49</v>
      </c>
      <c r="E12" s="205"/>
      <c r="F12" s="64">
        <v>48</v>
      </c>
      <c r="H12" s="64">
        <v>42</v>
      </c>
      <c r="J12" s="64">
        <v>20</v>
      </c>
      <c r="L12" s="64">
        <v>60</v>
      </c>
      <c r="Q12" s="64">
        <v>150</v>
      </c>
      <c r="T12" s="64">
        <v>360</v>
      </c>
      <c r="AC12" s="66">
        <f t="shared" si="0"/>
        <v>680</v>
      </c>
    </row>
    <row r="13" spans="1:29" x14ac:dyDescent="0.25">
      <c r="A13" s="4">
        <v>11</v>
      </c>
      <c r="B13" s="202"/>
      <c r="C13" s="202"/>
      <c r="D13" s="3" t="s">
        <v>50</v>
      </c>
      <c r="E13" s="205"/>
      <c r="H13" s="64">
        <v>42</v>
      </c>
      <c r="J13" s="64">
        <v>20</v>
      </c>
      <c r="L13" s="64">
        <v>120</v>
      </c>
      <c r="Q13" s="64">
        <v>150</v>
      </c>
      <c r="T13" s="64">
        <v>180</v>
      </c>
      <c r="AA13" s="64">
        <v>80</v>
      </c>
      <c r="AC13" s="66">
        <f t="shared" si="0"/>
        <v>592</v>
      </c>
    </row>
    <row r="14" spans="1:29" x14ac:dyDescent="0.25">
      <c r="A14" s="4">
        <v>12</v>
      </c>
      <c r="B14" s="202"/>
      <c r="C14" s="202"/>
      <c r="D14" s="3" t="s">
        <v>51</v>
      </c>
      <c r="E14" s="205"/>
      <c r="H14" s="64">
        <v>42</v>
      </c>
      <c r="J14" s="64">
        <v>20</v>
      </c>
      <c r="L14" s="64">
        <v>120</v>
      </c>
      <c r="Q14" s="64">
        <v>150</v>
      </c>
      <c r="T14" s="64">
        <v>180</v>
      </c>
      <c r="AA14" s="64">
        <v>80</v>
      </c>
      <c r="AC14" s="66">
        <f t="shared" si="0"/>
        <v>592</v>
      </c>
    </row>
    <row r="15" spans="1:29" x14ac:dyDescent="0.25">
      <c r="A15" s="4">
        <v>13</v>
      </c>
      <c r="B15" s="202"/>
      <c r="C15" s="202"/>
      <c r="D15" s="3" t="s">
        <v>52</v>
      </c>
      <c r="E15" s="205"/>
      <c r="F15" s="64">
        <v>48</v>
      </c>
      <c r="I15" s="64">
        <v>55</v>
      </c>
      <c r="J15" s="64">
        <v>20</v>
      </c>
      <c r="L15" s="64">
        <v>60</v>
      </c>
      <c r="Q15" s="64">
        <v>150</v>
      </c>
      <c r="T15" s="64">
        <v>180</v>
      </c>
      <c r="AC15" s="66">
        <f t="shared" si="0"/>
        <v>513</v>
      </c>
    </row>
    <row r="16" spans="1:29" x14ac:dyDescent="0.25">
      <c r="A16" s="4">
        <v>14</v>
      </c>
      <c r="B16" s="202"/>
      <c r="C16" s="202"/>
      <c r="D16" s="3" t="s">
        <v>53</v>
      </c>
      <c r="E16" s="205"/>
      <c r="F16" s="64">
        <v>48</v>
      </c>
      <c r="J16" s="64">
        <v>20</v>
      </c>
      <c r="L16" s="64">
        <v>60</v>
      </c>
      <c r="Q16" s="64">
        <v>150</v>
      </c>
      <c r="T16" s="64">
        <v>180</v>
      </c>
      <c r="AC16" s="66">
        <f t="shared" si="0"/>
        <v>458</v>
      </c>
    </row>
    <row r="17" spans="1:29" x14ac:dyDescent="0.25">
      <c r="A17" s="4">
        <v>15</v>
      </c>
      <c r="B17" s="202" t="s">
        <v>5</v>
      </c>
      <c r="C17" s="202">
        <v>624</v>
      </c>
      <c r="D17" s="209" t="s">
        <v>54</v>
      </c>
      <c r="E17" s="205"/>
      <c r="G17" s="64">
        <v>27</v>
      </c>
      <c r="K17" s="64">
        <v>30</v>
      </c>
      <c r="M17" s="64">
        <v>240</v>
      </c>
      <c r="O17" s="64">
        <v>240</v>
      </c>
      <c r="P17" s="64">
        <v>240</v>
      </c>
      <c r="T17" s="64">
        <v>180</v>
      </c>
      <c r="Z17" s="64">
        <v>80</v>
      </c>
      <c r="AC17" s="66">
        <f t="shared" si="0"/>
        <v>1037</v>
      </c>
    </row>
    <row r="18" spans="1:29" x14ac:dyDescent="0.25">
      <c r="A18" s="4">
        <v>16</v>
      </c>
      <c r="B18" s="202"/>
      <c r="C18" s="202"/>
      <c r="D18" s="209"/>
      <c r="E18" s="205"/>
      <c r="G18" s="64">
        <v>27</v>
      </c>
      <c r="K18" s="64">
        <v>30</v>
      </c>
      <c r="M18" s="64">
        <v>240</v>
      </c>
      <c r="O18" s="64">
        <v>240</v>
      </c>
      <c r="P18" s="64">
        <v>240</v>
      </c>
      <c r="T18" s="64">
        <v>180</v>
      </c>
      <c r="Z18" s="64">
        <v>80</v>
      </c>
      <c r="AC18" s="66">
        <f t="shared" si="0"/>
        <v>1037</v>
      </c>
    </row>
    <row r="19" spans="1:29" x14ac:dyDescent="0.25">
      <c r="A19" s="4">
        <v>17</v>
      </c>
      <c r="B19" s="202"/>
      <c r="C19" s="202"/>
      <c r="D19" s="3" t="s">
        <v>55</v>
      </c>
      <c r="E19" s="205"/>
      <c r="K19" s="64">
        <v>15</v>
      </c>
      <c r="L19" s="64">
        <v>60</v>
      </c>
      <c r="P19" s="64">
        <v>240</v>
      </c>
      <c r="X19" s="64">
        <v>80</v>
      </c>
      <c r="AC19" s="66">
        <f t="shared" si="0"/>
        <v>395</v>
      </c>
    </row>
    <row r="20" spans="1:29" x14ac:dyDescent="0.25">
      <c r="A20" s="4">
        <v>18</v>
      </c>
      <c r="B20" s="202"/>
      <c r="C20" s="202"/>
      <c r="D20" s="3" t="s">
        <v>56</v>
      </c>
      <c r="E20" s="205"/>
      <c r="K20" s="64">
        <v>30</v>
      </c>
      <c r="P20" s="64">
        <v>240</v>
      </c>
      <c r="AC20" s="66">
        <f t="shared" si="0"/>
        <v>270</v>
      </c>
    </row>
    <row r="21" spans="1:29" x14ac:dyDescent="0.25">
      <c r="A21" s="4">
        <v>19</v>
      </c>
      <c r="B21" s="202"/>
      <c r="C21" s="202"/>
      <c r="D21" s="3" t="s">
        <v>56</v>
      </c>
      <c r="E21" s="205"/>
      <c r="K21" s="64">
        <v>30</v>
      </c>
      <c r="P21" s="64">
        <v>240</v>
      </c>
      <c r="AC21" s="66">
        <f t="shared" si="0"/>
        <v>270</v>
      </c>
    </row>
    <row r="22" spans="1:29" x14ac:dyDescent="0.25">
      <c r="A22" s="4">
        <v>20</v>
      </c>
      <c r="B22" s="202"/>
      <c r="C22" s="202"/>
      <c r="D22" s="3" t="s">
        <v>56</v>
      </c>
      <c r="E22" s="205"/>
      <c r="K22" s="64">
        <v>30</v>
      </c>
      <c r="P22" s="64">
        <v>240</v>
      </c>
      <c r="AC22" s="66">
        <f t="shared" si="0"/>
        <v>270</v>
      </c>
    </row>
    <row r="23" spans="1:29" x14ac:dyDescent="0.25">
      <c r="A23" s="4">
        <v>21</v>
      </c>
      <c r="B23" s="202"/>
      <c r="C23" s="202"/>
      <c r="D23" s="3" t="s">
        <v>56</v>
      </c>
      <c r="E23" s="205"/>
      <c r="K23" s="64">
        <v>30</v>
      </c>
      <c r="P23" s="64">
        <v>240</v>
      </c>
      <c r="AC23" s="66">
        <f t="shared" si="0"/>
        <v>270</v>
      </c>
    </row>
    <row r="24" spans="1:29" x14ac:dyDescent="0.25">
      <c r="A24" s="4">
        <v>22</v>
      </c>
      <c r="B24" s="202"/>
      <c r="C24" s="202"/>
      <c r="D24" s="3" t="s">
        <v>56</v>
      </c>
      <c r="E24" s="205"/>
      <c r="K24" s="64">
        <v>30</v>
      </c>
      <c r="P24" s="64">
        <v>240</v>
      </c>
      <c r="AC24" s="66">
        <f t="shared" si="0"/>
        <v>270</v>
      </c>
    </row>
    <row r="25" spans="1:29" x14ac:dyDescent="0.25">
      <c r="A25" s="4">
        <v>23</v>
      </c>
      <c r="B25" s="202"/>
      <c r="C25" s="202"/>
      <c r="D25" s="3" t="s">
        <v>56</v>
      </c>
      <c r="E25" s="205"/>
      <c r="K25" s="64">
        <v>30</v>
      </c>
      <c r="P25" s="64">
        <v>240</v>
      </c>
      <c r="AC25" s="66">
        <f t="shared" si="0"/>
        <v>270</v>
      </c>
    </row>
    <row r="26" spans="1:29" x14ac:dyDescent="0.25">
      <c r="A26" s="4">
        <v>24</v>
      </c>
      <c r="B26" s="202"/>
      <c r="C26" s="202"/>
      <c r="D26" s="3" t="s">
        <v>56</v>
      </c>
      <c r="E26" s="205"/>
      <c r="K26" s="64">
        <v>30</v>
      </c>
      <c r="P26" s="64">
        <v>240</v>
      </c>
      <c r="AC26" s="66">
        <f t="shared" si="0"/>
        <v>270</v>
      </c>
    </row>
    <row r="27" spans="1:29" x14ac:dyDescent="0.25">
      <c r="A27" s="4">
        <v>25</v>
      </c>
      <c r="B27" s="202"/>
      <c r="C27" s="202"/>
      <c r="D27" s="3" t="s">
        <v>56</v>
      </c>
      <c r="E27" s="205"/>
      <c r="K27" s="64">
        <v>30</v>
      </c>
      <c r="P27" s="64">
        <v>240</v>
      </c>
      <c r="AC27" s="66">
        <f t="shared" si="0"/>
        <v>270</v>
      </c>
    </row>
    <row r="28" spans="1:29" x14ac:dyDescent="0.25">
      <c r="A28" s="4">
        <v>26</v>
      </c>
      <c r="B28" s="202"/>
      <c r="C28" s="202"/>
      <c r="D28" s="3" t="s">
        <v>56</v>
      </c>
      <c r="E28" s="205"/>
      <c r="K28" s="64">
        <v>30</v>
      </c>
      <c r="P28" s="64">
        <v>240</v>
      </c>
      <c r="AC28" s="66">
        <f t="shared" si="0"/>
        <v>270</v>
      </c>
    </row>
    <row r="29" spans="1:29" x14ac:dyDescent="0.25">
      <c r="A29" s="4">
        <v>27</v>
      </c>
      <c r="B29" s="202"/>
      <c r="C29" s="202"/>
      <c r="D29" s="3" t="s">
        <v>56</v>
      </c>
      <c r="E29" s="205"/>
      <c r="K29" s="64">
        <v>30</v>
      </c>
      <c r="P29" s="64">
        <v>240</v>
      </c>
      <c r="AC29" s="66">
        <f t="shared" si="0"/>
        <v>270</v>
      </c>
    </row>
    <row r="30" spans="1:29" x14ac:dyDescent="0.25">
      <c r="A30" s="4">
        <v>28</v>
      </c>
      <c r="B30" s="202" t="s">
        <v>6</v>
      </c>
      <c r="C30" s="202"/>
      <c r="D30" s="3" t="s">
        <v>56</v>
      </c>
      <c r="E30" s="205"/>
      <c r="K30" s="64">
        <v>30</v>
      </c>
      <c r="P30" s="64">
        <v>240</v>
      </c>
      <c r="AC30" s="66">
        <f t="shared" si="0"/>
        <v>270</v>
      </c>
    </row>
    <row r="31" spans="1:29" x14ac:dyDescent="0.25">
      <c r="A31" s="4">
        <v>29</v>
      </c>
      <c r="B31" s="202"/>
      <c r="C31" s="202"/>
      <c r="D31" s="3" t="s">
        <v>56</v>
      </c>
      <c r="E31" s="205"/>
      <c r="K31" s="64">
        <v>30</v>
      </c>
      <c r="P31" s="64">
        <v>240</v>
      </c>
      <c r="AC31" s="66">
        <f t="shared" si="0"/>
        <v>270</v>
      </c>
    </row>
    <row r="32" spans="1:29" x14ac:dyDescent="0.25">
      <c r="A32" s="4">
        <v>30</v>
      </c>
      <c r="B32" s="202"/>
      <c r="C32" s="202"/>
      <c r="D32" s="3" t="s">
        <v>56</v>
      </c>
      <c r="E32" s="205"/>
      <c r="K32" s="64">
        <v>30</v>
      </c>
      <c r="P32" s="64">
        <v>240</v>
      </c>
      <c r="AC32" s="66">
        <f t="shared" si="0"/>
        <v>270</v>
      </c>
    </row>
    <row r="33" spans="1:29" x14ac:dyDescent="0.25">
      <c r="A33" s="4">
        <v>31</v>
      </c>
      <c r="B33" s="202"/>
      <c r="C33" s="202"/>
      <c r="D33" s="3" t="s">
        <v>56</v>
      </c>
      <c r="E33" s="205"/>
      <c r="K33" s="64">
        <v>30</v>
      </c>
      <c r="P33" s="64">
        <v>240</v>
      </c>
      <c r="AC33" s="66">
        <f t="shared" si="0"/>
        <v>270</v>
      </c>
    </row>
    <row r="34" spans="1:29" x14ac:dyDescent="0.25">
      <c r="A34" s="4">
        <v>32</v>
      </c>
      <c r="B34" s="202"/>
      <c r="C34" s="202"/>
      <c r="D34" s="3" t="s">
        <v>56</v>
      </c>
      <c r="E34" s="205"/>
      <c r="K34" s="64">
        <v>30</v>
      </c>
      <c r="P34" s="64">
        <v>240</v>
      </c>
      <c r="AC34" s="66">
        <f t="shared" si="0"/>
        <v>270</v>
      </c>
    </row>
    <row r="35" spans="1:29" x14ac:dyDescent="0.25">
      <c r="A35" s="4">
        <v>33</v>
      </c>
      <c r="B35" s="202"/>
      <c r="C35" s="202"/>
      <c r="D35" s="3" t="s">
        <v>56</v>
      </c>
      <c r="E35" s="205"/>
      <c r="K35" s="64">
        <v>30</v>
      </c>
      <c r="P35" s="64">
        <v>240</v>
      </c>
      <c r="AC35" s="66">
        <f t="shared" si="0"/>
        <v>270</v>
      </c>
    </row>
    <row r="36" spans="1:29" x14ac:dyDescent="0.25">
      <c r="A36" s="4">
        <v>34</v>
      </c>
      <c r="B36" s="202"/>
      <c r="C36" s="202"/>
      <c r="D36" s="3"/>
      <c r="E36" s="205"/>
      <c r="K36" s="64">
        <v>30</v>
      </c>
      <c r="P36" s="64">
        <v>240</v>
      </c>
      <c r="AC36" s="66">
        <f t="shared" si="0"/>
        <v>270</v>
      </c>
    </row>
    <row r="37" spans="1:29" x14ac:dyDescent="0.25">
      <c r="A37" s="4">
        <v>35</v>
      </c>
      <c r="B37" s="202"/>
      <c r="C37" s="202"/>
      <c r="D37" s="3" t="s">
        <v>56</v>
      </c>
      <c r="E37" s="205"/>
      <c r="K37" s="64">
        <v>30</v>
      </c>
      <c r="P37" s="64">
        <v>240</v>
      </c>
      <c r="AC37" s="66">
        <f t="shared" si="0"/>
        <v>270</v>
      </c>
    </row>
    <row r="38" spans="1:29" x14ac:dyDescent="0.25">
      <c r="A38" s="4">
        <v>36</v>
      </c>
      <c r="B38" s="202"/>
      <c r="C38" s="202"/>
      <c r="D38" s="3" t="s">
        <v>56</v>
      </c>
      <c r="E38" s="205"/>
      <c r="K38" s="64">
        <v>30</v>
      </c>
      <c r="P38" s="64">
        <v>240</v>
      </c>
      <c r="AC38" s="66">
        <f t="shared" si="0"/>
        <v>270</v>
      </c>
    </row>
    <row r="39" spans="1:29" x14ac:dyDescent="0.25">
      <c r="A39" s="4">
        <v>37</v>
      </c>
      <c r="B39" s="202"/>
      <c r="C39" s="202"/>
      <c r="D39" s="3" t="s">
        <v>57</v>
      </c>
      <c r="E39" s="205"/>
      <c r="K39" s="64">
        <v>30</v>
      </c>
      <c r="P39" s="64">
        <v>240</v>
      </c>
      <c r="AC39" s="66">
        <f t="shared" si="0"/>
        <v>270</v>
      </c>
    </row>
    <row r="40" spans="1:29" x14ac:dyDescent="0.25">
      <c r="A40" s="4">
        <v>38</v>
      </c>
      <c r="B40" s="3" t="s">
        <v>7</v>
      </c>
      <c r="C40" s="3" t="s">
        <v>24</v>
      </c>
      <c r="D40" s="3" t="s">
        <v>24</v>
      </c>
      <c r="E40" s="5" t="s">
        <v>27</v>
      </c>
      <c r="AC40" s="66">
        <f t="shared" si="0"/>
        <v>0</v>
      </c>
    </row>
    <row r="41" spans="1:29" x14ac:dyDescent="0.25">
      <c r="A41" s="4">
        <v>39</v>
      </c>
      <c r="B41" s="3" t="s">
        <v>58</v>
      </c>
      <c r="C41" s="3" t="s">
        <v>24</v>
      </c>
      <c r="D41" s="3" t="s">
        <v>59</v>
      </c>
      <c r="E41" s="5" t="s">
        <v>60</v>
      </c>
      <c r="F41" s="64">
        <v>300</v>
      </c>
      <c r="AC41" s="66">
        <f t="shared" si="0"/>
        <v>300</v>
      </c>
    </row>
    <row r="42" spans="1:29" x14ac:dyDescent="0.25">
      <c r="A42" s="4">
        <v>40</v>
      </c>
      <c r="B42" s="3" t="s">
        <v>9</v>
      </c>
      <c r="C42" s="202">
        <v>611</v>
      </c>
      <c r="D42" s="3" t="s">
        <v>61</v>
      </c>
      <c r="E42" s="205" t="s">
        <v>26</v>
      </c>
      <c r="K42" s="64">
        <v>60</v>
      </c>
      <c r="S42" s="64">
        <v>250</v>
      </c>
      <c r="AC42" s="66">
        <f t="shared" si="0"/>
        <v>310</v>
      </c>
    </row>
    <row r="43" spans="1:29" x14ac:dyDescent="0.25">
      <c r="A43" s="4">
        <v>41</v>
      </c>
      <c r="B43" s="202" t="s">
        <v>10</v>
      </c>
      <c r="C43" s="202"/>
      <c r="D43" s="3" t="s">
        <v>62</v>
      </c>
      <c r="E43" s="205"/>
      <c r="K43" s="64">
        <v>30</v>
      </c>
      <c r="S43" s="64">
        <v>250</v>
      </c>
      <c r="AC43" s="66">
        <f t="shared" si="0"/>
        <v>280</v>
      </c>
    </row>
    <row r="44" spans="1:29" x14ac:dyDescent="0.25">
      <c r="A44" s="4">
        <v>42</v>
      </c>
      <c r="B44" s="202"/>
      <c r="C44" s="202"/>
      <c r="D44" s="3" t="s">
        <v>62</v>
      </c>
      <c r="E44" s="205"/>
      <c r="K44" s="64">
        <v>30</v>
      </c>
      <c r="S44" s="64">
        <v>250</v>
      </c>
      <c r="AC44" s="66">
        <f t="shared" si="0"/>
        <v>280</v>
      </c>
    </row>
    <row r="45" spans="1:29" x14ac:dyDescent="0.25">
      <c r="A45" s="4">
        <v>43</v>
      </c>
      <c r="B45" s="3" t="s">
        <v>11</v>
      </c>
      <c r="C45" s="3" t="s">
        <v>25</v>
      </c>
      <c r="D45" s="3" t="s">
        <v>63</v>
      </c>
      <c r="E45" s="59" t="s">
        <v>30</v>
      </c>
      <c r="F45" s="64">
        <v>80</v>
      </c>
      <c r="AC45" s="66">
        <f t="shared" si="0"/>
        <v>80</v>
      </c>
    </row>
    <row r="46" spans="1:29" x14ac:dyDescent="0.25">
      <c r="A46" s="4">
        <v>44</v>
      </c>
      <c r="B46" s="3" t="s">
        <v>12</v>
      </c>
      <c r="C46" s="3">
        <v>624</v>
      </c>
      <c r="D46" s="3" t="s">
        <v>62</v>
      </c>
      <c r="E46" s="205" t="s">
        <v>26</v>
      </c>
      <c r="K46" s="64">
        <v>30</v>
      </c>
      <c r="S46" s="64">
        <v>250</v>
      </c>
      <c r="AC46" s="66">
        <f t="shared" si="0"/>
        <v>280</v>
      </c>
    </row>
    <row r="47" spans="1:29" x14ac:dyDescent="0.25">
      <c r="A47" s="4" t="s">
        <v>64</v>
      </c>
      <c r="B47" s="202" t="s">
        <v>13</v>
      </c>
      <c r="C47" s="202">
        <v>621</v>
      </c>
      <c r="D47" s="3" t="s">
        <v>62</v>
      </c>
      <c r="E47" s="205"/>
      <c r="K47" s="64">
        <v>30</v>
      </c>
      <c r="S47" s="64">
        <v>250</v>
      </c>
      <c r="AC47" s="66">
        <f t="shared" si="0"/>
        <v>280</v>
      </c>
    </row>
    <row r="48" spans="1:29" x14ac:dyDescent="0.25">
      <c r="A48" s="4">
        <v>45</v>
      </c>
      <c r="B48" s="202"/>
      <c r="C48" s="202"/>
      <c r="D48" s="3" t="s">
        <v>62</v>
      </c>
      <c r="E48" s="205"/>
      <c r="K48" s="64">
        <v>30</v>
      </c>
      <c r="S48" s="64">
        <v>250</v>
      </c>
      <c r="AC48" s="66">
        <f t="shared" si="0"/>
        <v>280</v>
      </c>
    </row>
    <row r="49" spans="1:29" x14ac:dyDescent="0.25">
      <c r="A49" s="4">
        <v>46</v>
      </c>
      <c r="B49" s="38" t="s">
        <v>14</v>
      </c>
      <c r="C49" s="202"/>
      <c r="D49" s="3" t="s">
        <v>62</v>
      </c>
      <c r="E49" s="205"/>
      <c r="K49" s="64">
        <v>30</v>
      </c>
      <c r="S49" s="64">
        <v>250</v>
      </c>
      <c r="AC49" s="66">
        <f t="shared" si="0"/>
        <v>280</v>
      </c>
    </row>
    <row r="50" spans="1:29" x14ac:dyDescent="0.25">
      <c r="A50" s="4">
        <v>47</v>
      </c>
      <c r="B50" s="202" t="s">
        <v>15</v>
      </c>
      <c r="C50" s="202"/>
      <c r="D50" s="3" t="s">
        <v>62</v>
      </c>
      <c r="E50" s="205"/>
      <c r="K50" s="64">
        <v>30</v>
      </c>
      <c r="S50" s="64">
        <v>250</v>
      </c>
      <c r="AC50" s="66">
        <f t="shared" si="0"/>
        <v>280</v>
      </c>
    </row>
    <row r="51" spans="1:29" x14ac:dyDescent="0.25">
      <c r="A51" s="4">
        <v>48</v>
      </c>
      <c r="B51" s="202"/>
      <c r="C51" s="202"/>
      <c r="D51" s="3" t="s">
        <v>62</v>
      </c>
      <c r="E51" s="205"/>
      <c r="K51" s="64">
        <v>30</v>
      </c>
      <c r="S51" s="64">
        <v>250</v>
      </c>
      <c r="AC51" s="66">
        <f t="shared" si="0"/>
        <v>280</v>
      </c>
    </row>
    <row r="52" spans="1:29" x14ac:dyDescent="0.25">
      <c r="A52" s="4">
        <v>49</v>
      </c>
      <c r="B52" s="202" t="s">
        <v>16</v>
      </c>
      <c r="C52" s="202"/>
      <c r="D52" s="3" t="s">
        <v>62</v>
      </c>
      <c r="E52" s="205"/>
      <c r="K52" s="64">
        <v>30</v>
      </c>
      <c r="S52" s="64">
        <v>250</v>
      </c>
      <c r="AC52" s="66">
        <f t="shared" si="0"/>
        <v>280</v>
      </c>
    </row>
    <row r="53" spans="1:29" x14ac:dyDescent="0.25">
      <c r="A53" s="4">
        <v>50</v>
      </c>
      <c r="B53" s="202"/>
      <c r="C53" s="202"/>
      <c r="D53" s="3" t="s">
        <v>62</v>
      </c>
      <c r="E53" s="205"/>
      <c r="K53" s="64">
        <v>30</v>
      </c>
      <c r="S53" s="64">
        <v>250</v>
      </c>
      <c r="AC53" s="66">
        <f t="shared" si="0"/>
        <v>280</v>
      </c>
    </row>
    <row r="54" spans="1:29" x14ac:dyDescent="0.25">
      <c r="A54" s="4">
        <v>51</v>
      </c>
      <c r="B54" s="202"/>
      <c r="C54" s="202"/>
      <c r="D54" s="3" t="s">
        <v>62</v>
      </c>
      <c r="E54" s="205"/>
      <c r="K54" s="64">
        <v>30</v>
      </c>
      <c r="S54" s="64">
        <v>250</v>
      </c>
      <c r="AC54" s="66">
        <f t="shared" si="0"/>
        <v>280</v>
      </c>
    </row>
    <row r="55" spans="1:29" x14ac:dyDescent="0.25">
      <c r="A55" s="4">
        <v>52</v>
      </c>
      <c r="B55" s="202" t="s">
        <v>4</v>
      </c>
      <c r="C55" s="202">
        <v>613</v>
      </c>
      <c r="D55" s="3" t="s">
        <v>65</v>
      </c>
      <c r="E55" s="205"/>
      <c r="J55" s="64">
        <v>20</v>
      </c>
      <c r="K55" s="64">
        <v>15</v>
      </c>
      <c r="L55" s="64">
        <v>60</v>
      </c>
      <c r="R55" s="64">
        <v>250</v>
      </c>
      <c r="T55" s="64">
        <v>180</v>
      </c>
      <c r="AC55" s="66">
        <f t="shared" si="0"/>
        <v>525</v>
      </c>
    </row>
    <row r="56" spans="1:29" x14ac:dyDescent="0.25">
      <c r="A56" s="4">
        <v>53</v>
      </c>
      <c r="B56" s="202"/>
      <c r="C56" s="202"/>
      <c r="D56" s="3" t="s">
        <v>65</v>
      </c>
      <c r="E56" s="205"/>
      <c r="J56" s="64">
        <v>20</v>
      </c>
      <c r="K56" s="64">
        <v>15</v>
      </c>
      <c r="L56" s="64">
        <v>60</v>
      </c>
      <c r="R56" s="64">
        <v>250</v>
      </c>
      <c r="T56" s="64">
        <v>180</v>
      </c>
      <c r="AC56" s="66">
        <f t="shared" si="0"/>
        <v>525</v>
      </c>
    </row>
    <row r="57" spans="1:29" x14ac:dyDescent="0.25">
      <c r="A57" s="4">
        <v>54</v>
      </c>
      <c r="B57" s="202"/>
      <c r="C57" s="202"/>
      <c r="D57" s="3" t="s">
        <v>65</v>
      </c>
      <c r="E57" s="205"/>
      <c r="J57" s="64">
        <v>20</v>
      </c>
      <c r="K57" s="64">
        <v>15</v>
      </c>
      <c r="L57" s="64">
        <v>60</v>
      </c>
      <c r="R57" s="64">
        <v>250</v>
      </c>
      <c r="T57" s="64">
        <v>180</v>
      </c>
      <c r="AC57" s="66">
        <f t="shared" si="0"/>
        <v>525</v>
      </c>
    </row>
    <row r="58" spans="1:29" x14ac:dyDescent="0.25">
      <c r="A58" s="4">
        <v>55</v>
      </c>
      <c r="B58" s="202"/>
      <c r="C58" s="202"/>
      <c r="D58" s="3" t="s">
        <v>66</v>
      </c>
      <c r="E58" s="205"/>
      <c r="J58" s="64">
        <v>20</v>
      </c>
      <c r="K58" s="64">
        <v>60</v>
      </c>
      <c r="R58" s="64">
        <v>250</v>
      </c>
      <c r="T58" s="64">
        <v>180</v>
      </c>
      <c r="AC58" s="66">
        <f t="shared" si="0"/>
        <v>510</v>
      </c>
    </row>
    <row r="59" spans="1:29" x14ac:dyDescent="0.25">
      <c r="A59" s="4">
        <v>56</v>
      </c>
      <c r="B59" s="202"/>
      <c r="C59" s="202"/>
      <c r="D59" s="3" t="s">
        <v>67</v>
      </c>
      <c r="E59" s="205"/>
      <c r="F59" s="64">
        <v>48</v>
      </c>
      <c r="J59" s="64">
        <v>20</v>
      </c>
      <c r="L59" s="64">
        <v>60</v>
      </c>
      <c r="R59" s="64">
        <v>250</v>
      </c>
      <c r="T59" s="64">
        <v>180</v>
      </c>
      <c r="W59" s="64">
        <v>80</v>
      </c>
      <c r="Y59" s="64">
        <v>80</v>
      </c>
      <c r="AC59" s="66">
        <f t="shared" si="0"/>
        <v>718</v>
      </c>
    </row>
    <row r="60" spans="1:29" x14ac:dyDescent="0.25">
      <c r="A60" s="4">
        <v>57</v>
      </c>
      <c r="B60" s="202"/>
      <c r="C60" s="202"/>
      <c r="D60" s="3" t="s">
        <v>68</v>
      </c>
      <c r="E60" s="205"/>
      <c r="J60" s="64">
        <v>20</v>
      </c>
      <c r="L60" s="64">
        <v>120</v>
      </c>
      <c r="R60" s="64">
        <v>250</v>
      </c>
      <c r="T60" s="64">
        <v>180</v>
      </c>
      <c r="AC60" s="66">
        <f t="shared" si="0"/>
        <v>570</v>
      </c>
    </row>
    <row r="61" spans="1:29" x14ac:dyDescent="0.25">
      <c r="A61" s="4">
        <v>58</v>
      </c>
      <c r="B61" s="202"/>
      <c r="C61" s="202"/>
      <c r="D61" s="3" t="s">
        <v>69</v>
      </c>
      <c r="E61" s="205"/>
      <c r="F61" s="64">
        <v>48</v>
      </c>
      <c r="J61" s="64">
        <v>20</v>
      </c>
      <c r="L61" s="64">
        <v>60</v>
      </c>
      <c r="R61" s="64">
        <v>250</v>
      </c>
      <c r="T61" s="64">
        <v>180</v>
      </c>
      <c r="V61" s="64">
        <v>80</v>
      </c>
      <c r="AC61" s="66">
        <f t="shared" si="0"/>
        <v>638</v>
      </c>
    </row>
    <row r="62" spans="1:29" x14ac:dyDescent="0.25">
      <c r="A62" s="4">
        <v>59</v>
      </c>
      <c r="B62" s="202"/>
      <c r="C62" s="202"/>
      <c r="D62" s="3" t="s">
        <v>70</v>
      </c>
      <c r="E62" s="205"/>
      <c r="G62" s="64">
        <v>27</v>
      </c>
      <c r="J62" s="64">
        <v>20</v>
      </c>
      <c r="K62" s="64">
        <v>15</v>
      </c>
      <c r="L62" s="64">
        <v>60</v>
      </c>
      <c r="T62" s="64">
        <v>180</v>
      </c>
      <c r="U62" s="64">
        <v>250</v>
      </c>
      <c r="AC62" s="66">
        <f t="shared" si="0"/>
        <v>552</v>
      </c>
    </row>
    <row r="63" spans="1:29" x14ac:dyDescent="0.25">
      <c r="A63" s="4">
        <v>60</v>
      </c>
      <c r="B63" s="202"/>
      <c r="C63" s="202"/>
      <c r="D63" s="3" t="s">
        <v>71</v>
      </c>
      <c r="E63" s="205"/>
      <c r="G63" s="64">
        <v>27</v>
      </c>
      <c r="J63" s="64">
        <v>20</v>
      </c>
      <c r="K63" s="64">
        <v>15</v>
      </c>
      <c r="L63" s="64">
        <v>60</v>
      </c>
      <c r="T63" s="64">
        <v>180</v>
      </c>
      <c r="U63" s="64">
        <v>250</v>
      </c>
      <c r="AC63" s="66">
        <f t="shared" si="0"/>
        <v>552</v>
      </c>
    </row>
    <row r="64" spans="1:29" x14ac:dyDescent="0.25">
      <c r="A64" s="4">
        <v>61</v>
      </c>
      <c r="B64" s="202"/>
      <c r="C64" s="202"/>
      <c r="D64" s="3" t="s">
        <v>71</v>
      </c>
      <c r="E64" s="205"/>
      <c r="G64" s="64">
        <v>27</v>
      </c>
      <c r="J64" s="64">
        <v>20</v>
      </c>
      <c r="K64" s="64">
        <v>15</v>
      </c>
      <c r="L64" s="64">
        <v>60</v>
      </c>
      <c r="T64" s="64">
        <v>180</v>
      </c>
      <c r="U64" s="64">
        <v>250</v>
      </c>
      <c r="AC64" s="66">
        <f t="shared" si="0"/>
        <v>552</v>
      </c>
    </row>
    <row r="65" spans="1:29" x14ac:dyDescent="0.25">
      <c r="A65" s="4">
        <v>62</v>
      </c>
      <c r="B65" s="202"/>
      <c r="C65" s="202"/>
      <c r="D65" s="3" t="s">
        <v>72</v>
      </c>
      <c r="E65" s="205"/>
      <c r="G65" s="64">
        <v>27</v>
      </c>
      <c r="J65" s="64">
        <v>20</v>
      </c>
      <c r="K65" s="64">
        <v>15</v>
      </c>
      <c r="L65" s="64">
        <v>60</v>
      </c>
      <c r="T65" s="64">
        <v>180</v>
      </c>
      <c r="U65" s="64">
        <v>250</v>
      </c>
      <c r="AC65" s="66">
        <f t="shared" si="0"/>
        <v>552</v>
      </c>
    </row>
    <row r="66" spans="1:29" x14ac:dyDescent="0.25">
      <c r="A66" s="4">
        <v>63</v>
      </c>
      <c r="B66" s="202" t="s">
        <v>22</v>
      </c>
      <c r="C66" s="202">
        <v>621</v>
      </c>
      <c r="D66" s="3" t="s">
        <v>62</v>
      </c>
      <c r="E66" s="205"/>
      <c r="K66" s="64">
        <v>30</v>
      </c>
      <c r="S66" s="64">
        <v>250</v>
      </c>
      <c r="AC66" s="66">
        <f t="shared" si="0"/>
        <v>280</v>
      </c>
    </row>
    <row r="67" spans="1:29" x14ac:dyDescent="0.25">
      <c r="A67" s="4">
        <v>64</v>
      </c>
      <c r="B67" s="202"/>
      <c r="C67" s="202"/>
      <c r="D67" s="3" t="s">
        <v>62</v>
      </c>
      <c r="E67" s="205"/>
      <c r="K67" s="64">
        <v>30</v>
      </c>
      <c r="S67" s="64">
        <v>250</v>
      </c>
      <c r="AC67" s="66">
        <f t="shared" si="0"/>
        <v>280</v>
      </c>
    </row>
    <row r="68" spans="1:29" x14ac:dyDescent="0.25">
      <c r="A68" s="4">
        <v>65</v>
      </c>
      <c r="B68" s="3" t="s">
        <v>17</v>
      </c>
      <c r="C68" s="202">
        <v>622</v>
      </c>
      <c r="D68" s="3" t="s">
        <v>62</v>
      </c>
      <c r="E68" s="205"/>
      <c r="K68" s="64">
        <v>30</v>
      </c>
      <c r="S68" s="64">
        <v>250</v>
      </c>
      <c r="AC68" s="66">
        <f t="shared" ref="AC68:AC83" si="1">SUM(F68:AB68)</f>
        <v>280</v>
      </c>
    </row>
    <row r="69" spans="1:29" x14ac:dyDescent="0.25">
      <c r="A69" s="4">
        <v>66</v>
      </c>
      <c r="B69" s="202" t="s">
        <v>18</v>
      </c>
      <c r="C69" s="202"/>
      <c r="D69" s="3" t="s">
        <v>62</v>
      </c>
      <c r="E69" s="205"/>
      <c r="K69" s="64">
        <v>30</v>
      </c>
      <c r="S69" s="64">
        <v>250</v>
      </c>
      <c r="AC69" s="66">
        <f t="shared" si="1"/>
        <v>280</v>
      </c>
    </row>
    <row r="70" spans="1:29" x14ac:dyDescent="0.25">
      <c r="A70" s="4">
        <v>67</v>
      </c>
      <c r="B70" s="202"/>
      <c r="C70" s="202"/>
      <c r="D70" s="3" t="s">
        <v>62</v>
      </c>
      <c r="E70" s="205"/>
      <c r="K70" s="64">
        <v>30</v>
      </c>
      <c r="S70" s="64">
        <v>250</v>
      </c>
      <c r="AC70" s="66">
        <f t="shared" si="1"/>
        <v>280</v>
      </c>
    </row>
    <row r="71" spans="1:29" x14ac:dyDescent="0.25">
      <c r="A71" s="4">
        <v>68</v>
      </c>
      <c r="B71" s="202" t="s">
        <v>19</v>
      </c>
      <c r="C71" s="202"/>
      <c r="D71" s="3" t="s">
        <v>62</v>
      </c>
      <c r="E71" s="205"/>
      <c r="K71" s="64">
        <v>30</v>
      </c>
      <c r="S71" s="64">
        <v>250</v>
      </c>
      <c r="AC71" s="66">
        <f t="shared" si="1"/>
        <v>280</v>
      </c>
    </row>
    <row r="72" spans="1:29" x14ac:dyDescent="0.25">
      <c r="A72" s="4">
        <v>69</v>
      </c>
      <c r="B72" s="202"/>
      <c r="C72" s="202"/>
      <c r="D72" s="3" t="s">
        <v>62</v>
      </c>
      <c r="E72" s="205"/>
      <c r="K72" s="64">
        <v>30</v>
      </c>
      <c r="S72" s="64">
        <v>250</v>
      </c>
      <c r="AC72" s="66">
        <f t="shared" si="1"/>
        <v>280</v>
      </c>
    </row>
    <row r="73" spans="1:29" x14ac:dyDescent="0.25">
      <c r="A73" s="4">
        <v>70</v>
      </c>
      <c r="B73" s="202"/>
      <c r="C73" s="202"/>
      <c r="D73" s="3" t="s">
        <v>62</v>
      </c>
      <c r="E73" s="205"/>
      <c r="K73" s="64">
        <v>30</v>
      </c>
      <c r="S73" s="64">
        <v>250</v>
      </c>
      <c r="AC73" s="66">
        <f t="shared" si="1"/>
        <v>280</v>
      </c>
    </row>
    <row r="74" spans="1:29" x14ac:dyDescent="0.25">
      <c r="A74" s="4">
        <v>71</v>
      </c>
      <c r="B74" s="202"/>
      <c r="C74" s="202"/>
      <c r="D74" s="3" t="s">
        <v>62</v>
      </c>
      <c r="E74" s="205"/>
      <c r="K74" s="64">
        <v>30</v>
      </c>
      <c r="S74" s="64">
        <v>250</v>
      </c>
      <c r="AC74" s="66">
        <f t="shared" si="1"/>
        <v>280</v>
      </c>
    </row>
    <row r="75" spans="1:29" x14ac:dyDescent="0.25">
      <c r="A75" s="4">
        <v>72</v>
      </c>
      <c r="B75" s="202"/>
      <c r="C75" s="202"/>
      <c r="D75" s="3" t="s">
        <v>62</v>
      </c>
      <c r="E75" s="205"/>
      <c r="K75" s="64">
        <v>30</v>
      </c>
      <c r="S75" s="64">
        <v>250</v>
      </c>
      <c r="AC75" s="66">
        <f t="shared" si="1"/>
        <v>280</v>
      </c>
    </row>
    <row r="76" spans="1:29" x14ac:dyDescent="0.25">
      <c r="A76" s="4">
        <v>73</v>
      </c>
      <c r="B76" s="202"/>
      <c r="C76" s="202"/>
      <c r="D76" s="3" t="s">
        <v>62</v>
      </c>
      <c r="E76" s="205"/>
      <c r="K76" s="64">
        <v>30</v>
      </c>
      <c r="S76" s="64">
        <v>250</v>
      </c>
      <c r="AC76" s="66">
        <f t="shared" si="1"/>
        <v>280</v>
      </c>
    </row>
    <row r="77" spans="1:29" x14ac:dyDescent="0.25">
      <c r="A77" s="4">
        <v>74</v>
      </c>
      <c r="B77" s="202"/>
      <c r="C77" s="202"/>
      <c r="D77" s="3" t="s">
        <v>62</v>
      </c>
      <c r="E77" s="205"/>
      <c r="K77" s="64">
        <v>30</v>
      </c>
      <c r="S77" s="64">
        <v>250</v>
      </c>
      <c r="AC77" s="66">
        <f t="shared" si="1"/>
        <v>280</v>
      </c>
    </row>
    <row r="78" spans="1:29" x14ac:dyDescent="0.25">
      <c r="A78" s="4">
        <v>75</v>
      </c>
      <c r="B78" s="202" t="s">
        <v>20</v>
      </c>
      <c r="C78" s="202"/>
      <c r="D78" s="3" t="s">
        <v>62</v>
      </c>
      <c r="E78" s="205"/>
      <c r="K78" s="64">
        <v>30</v>
      </c>
      <c r="S78" s="64">
        <v>250</v>
      </c>
      <c r="AC78" s="66">
        <f t="shared" si="1"/>
        <v>280</v>
      </c>
    </row>
    <row r="79" spans="1:29" x14ac:dyDescent="0.25">
      <c r="A79" s="4">
        <v>76</v>
      </c>
      <c r="B79" s="202"/>
      <c r="C79" s="202"/>
      <c r="D79" s="3" t="s">
        <v>62</v>
      </c>
      <c r="E79" s="205"/>
      <c r="K79" s="64">
        <v>30</v>
      </c>
      <c r="S79" s="64">
        <v>250</v>
      </c>
      <c r="AC79" s="66">
        <f t="shared" si="1"/>
        <v>280</v>
      </c>
    </row>
    <row r="80" spans="1:29" x14ac:dyDescent="0.25">
      <c r="A80" s="4">
        <v>77</v>
      </c>
      <c r="B80" s="202"/>
      <c r="C80" s="202"/>
      <c r="D80" s="3" t="s">
        <v>62</v>
      </c>
      <c r="E80" s="205"/>
      <c r="K80" s="64">
        <v>30</v>
      </c>
      <c r="S80" s="64">
        <v>250</v>
      </c>
      <c r="AC80" s="66">
        <f t="shared" si="1"/>
        <v>280</v>
      </c>
    </row>
    <row r="81" spans="1:29" x14ac:dyDescent="0.25">
      <c r="A81" s="4">
        <v>78</v>
      </c>
      <c r="B81" s="202" t="s">
        <v>21</v>
      </c>
      <c r="C81" s="202"/>
      <c r="D81" s="3" t="s">
        <v>53</v>
      </c>
      <c r="E81" s="205"/>
      <c r="K81" s="64">
        <v>30</v>
      </c>
      <c r="S81" s="64">
        <v>250</v>
      </c>
      <c r="AC81" s="66">
        <f t="shared" si="1"/>
        <v>280</v>
      </c>
    </row>
    <row r="82" spans="1:29" x14ac:dyDescent="0.25">
      <c r="A82" s="4">
        <v>79</v>
      </c>
      <c r="B82" s="202"/>
      <c r="C82" s="202"/>
      <c r="D82" s="3" t="s">
        <v>62</v>
      </c>
      <c r="E82" s="205"/>
      <c r="K82" s="64">
        <v>30</v>
      </c>
      <c r="S82" s="64">
        <v>250</v>
      </c>
      <c r="AC82" s="66">
        <f t="shared" si="1"/>
        <v>280</v>
      </c>
    </row>
    <row r="83" spans="1:29" ht="15.75" thickBot="1" x14ac:dyDescent="0.3">
      <c r="A83" s="6">
        <v>80</v>
      </c>
      <c r="B83" s="204"/>
      <c r="C83" s="204"/>
      <c r="D83" s="7" t="s">
        <v>62</v>
      </c>
      <c r="E83" s="206"/>
      <c r="K83" s="64">
        <v>30</v>
      </c>
      <c r="S83" s="64">
        <v>250</v>
      </c>
      <c r="AC83" s="66">
        <f t="shared" si="1"/>
        <v>280</v>
      </c>
    </row>
  </sheetData>
  <sheetProtection password="CF70" sheet="1" objects="1" scenarios="1"/>
  <mergeCells count="25">
    <mergeCell ref="B78:B80"/>
    <mergeCell ref="C3:C9"/>
    <mergeCell ref="E3:E39"/>
    <mergeCell ref="B4:B16"/>
    <mergeCell ref="C10:C16"/>
    <mergeCell ref="B17:B29"/>
    <mergeCell ref="C17:C39"/>
    <mergeCell ref="D17:D18"/>
    <mergeCell ref="B30:B39"/>
    <mergeCell ref="B81:B83"/>
    <mergeCell ref="C42:C44"/>
    <mergeCell ref="E42:E44"/>
    <mergeCell ref="B43:B44"/>
    <mergeCell ref="E46:E83"/>
    <mergeCell ref="B47:B48"/>
    <mergeCell ref="C47:C54"/>
    <mergeCell ref="B50:B51"/>
    <mergeCell ref="B52:B54"/>
    <mergeCell ref="B55:B65"/>
    <mergeCell ref="C55:C65"/>
    <mergeCell ref="B66:B67"/>
    <mergeCell ref="C66:C67"/>
    <mergeCell ref="C68:C83"/>
    <mergeCell ref="B69:B70"/>
    <mergeCell ref="B71:B77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Normal="100" workbookViewId="0">
      <selection activeCell="B72" sqref="B72"/>
    </sheetView>
  </sheetViews>
  <sheetFormatPr defaultRowHeight="15" x14ac:dyDescent="0.25"/>
  <cols>
    <col min="1" max="1" width="19.85546875" style="1" bestFit="1" customWidth="1"/>
    <col min="2" max="2" width="35.140625" bestFit="1" customWidth="1"/>
    <col min="3" max="3" width="20.42578125" style="1" bestFit="1" customWidth="1"/>
    <col min="4" max="4" width="12.85546875" bestFit="1" customWidth="1"/>
    <col min="5" max="5" width="11" bestFit="1" customWidth="1"/>
    <col min="6" max="7" width="10.85546875" bestFit="1" customWidth="1"/>
    <col min="8" max="8" width="10.140625" bestFit="1" customWidth="1"/>
    <col min="9" max="9" width="11.85546875" bestFit="1" customWidth="1"/>
    <col min="10" max="10" width="11" bestFit="1" customWidth="1"/>
    <col min="11" max="11" width="12.140625" bestFit="1" customWidth="1"/>
    <col min="12" max="12" width="10.140625" bestFit="1" customWidth="1"/>
    <col min="13" max="13" width="8" bestFit="1" customWidth="1"/>
    <col min="14" max="14" width="11" bestFit="1" customWidth="1"/>
    <col min="15" max="16" width="12.140625" bestFit="1" customWidth="1"/>
    <col min="17" max="17" width="10.5703125" bestFit="1" customWidth="1"/>
    <col min="18" max="18" width="7.85546875" bestFit="1" customWidth="1"/>
    <col min="19" max="19" width="11" bestFit="1" customWidth="1"/>
    <col min="20" max="20" width="10.5703125" bestFit="1" customWidth="1"/>
    <col min="21" max="21" width="4.7109375" bestFit="1" customWidth="1"/>
    <col min="22" max="22" width="5.7109375" bestFit="1" customWidth="1"/>
    <col min="23" max="23" width="9.28515625" bestFit="1" customWidth="1"/>
    <col min="24" max="24" width="7.28515625" bestFit="1" customWidth="1"/>
    <col min="25" max="25" width="8.140625" bestFit="1" customWidth="1"/>
    <col min="26" max="26" width="7.7109375" bestFit="1" customWidth="1"/>
    <col min="27" max="30" width="7.42578125" bestFit="1" customWidth="1"/>
    <col min="31" max="31" width="11" bestFit="1" customWidth="1"/>
    <col min="32" max="32" width="7.140625" bestFit="1" customWidth="1"/>
    <col min="33" max="33" width="9.7109375" bestFit="1" customWidth="1"/>
  </cols>
  <sheetData>
    <row r="1" spans="1:3" x14ac:dyDescent="0.25">
      <c r="A1" s="1" t="s">
        <v>106</v>
      </c>
      <c r="B1" s="77" t="s">
        <v>107</v>
      </c>
      <c r="C1" s="51" t="s">
        <v>108</v>
      </c>
    </row>
    <row r="2" spans="1:3" x14ac:dyDescent="0.25">
      <c r="A2" s="1">
        <v>48</v>
      </c>
      <c r="B2" s="78" t="s">
        <v>109</v>
      </c>
      <c r="C2" s="1" t="s">
        <v>73</v>
      </c>
    </row>
    <row r="3" spans="1:3" x14ac:dyDescent="0.25">
      <c r="A3" s="1">
        <v>27</v>
      </c>
      <c r="B3" s="78" t="s">
        <v>110</v>
      </c>
      <c r="C3" s="1" t="s">
        <v>74</v>
      </c>
    </row>
    <row r="4" spans="1:3" x14ac:dyDescent="0.25">
      <c r="A4" s="1">
        <v>42</v>
      </c>
      <c r="B4" s="78" t="s">
        <v>111</v>
      </c>
      <c r="C4" s="1" t="s">
        <v>75</v>
      </c>
    </row>
    <row r="5" spans="1:3" x14ac:dyDescent="0.25">
      <c r="A5" s="1">
        <v>55</v>
      </c>
      <c r="B5" s="78" t="s">
        <v>112</v>
      </c>
      <c r="C5" s="1" t="s">
        <v>76</v>
      </c>
    </row>
    <row r="6" spans="1:3" x14ac:dyDescent="0.25">
      <c r="A6" s="1">
        <v>20</v>
      </c>
      <c r="B6" s="78" t="s">
        <v>113</v>
      </c>
      <c r="C6" s="1" t="s">
        <v>79</v>
      </c>
    </row>
    <row r="7" spans="1:3" x14ac:dyDescent="0.25">
      <c r="A7" s="1">
        <v>15</v>
      </c>
      <c r="B7" s="78" t="s">
        <v>114</v>
      </c>
      <c r="C7" s="1" t="s">
        <v>46</v>
      </c>
    </row>
    <row r="8" spans="1:3" x14ac:dyDescent="0.25">
      <c r="A8" s="1">
        <v>60</v>
      </c>
      <c r="B8" s="78" t="s">
        <v>115</v>
      </c>
      <c r="C8" s="1" t="s">
        <v>81</v>
      </c>
    </row>
    <row r="9" spans="1:3" x14ac:dyDescent="0.25">
      <c r="B9" s="78"/>
    </row>
    <row r="10" spans="1:3" x14ac:dyDescent="0.25">
      <c r="B10" s="77" t="s">
        <v>116</v>
      </c>
      <c r="C10" s="51"/>
    </row>
    <row r="11" spans="1:3" x14ac:dyDescent="0.25">
      <c r="A11" s="1">
        <v>240</v>
      </c>
      <c r="B11" s="78" t="s">
        <v>117</v>
      </c>
      <c r="C11" s="1" t="s">
        <v>83</v>
      </c>
    </row>
    <row r="12" spans="1:3" x14ac:dyDescent="0.25">
      <c r="A12" s="1">
        <v>255</v>
      </c>
      <c r="B12" s="78" t="s">
        <v>118</v>
      </c>
      <c r="C12" s="1" t="s">
        <v>84</v>
      </c>
    </row>
    <row r="13" spans="1:3" x14ac:dyDescent="0.25">
      <c r="A13" s="210">
        <v>240</v>
      </c>
      <c r="B13" s="78" t="s">
        <v>119</v>
      </c>
      <c r="C13" s="1" t="s">
        <v>86</v>
      </c>
    </row>
    <row r="14" spans="1:3" x14ac:dyDescent="0.25">
      <c r="A14" s="210"/>
      <c r="B14" s="78" t="s">
        <v>120</v>
      </c>
      <c r="C14" s="1" t="s">
        <v>87</v>
      </c>
    </row>
    <row r="15" spans="1:3" x14ac:dyDescent="0.25">
      <c r="A15" s="1">
        <v>150</v>
      </c>
      <c r="B15" s="78" t="s">
        <v>121</v>
      </c>
      <c r="C15" s="1" t="s">
        <v>89</v>
      </c>
    </row>
    <row r="16" spans="1:3" x14ac:dyDescent="0.25">
      <c r="A16" s="1">
        <v>250</v>
      </c>
      <c r="B16" s="78" t="s">
        <v>122</v>
      </c>
      <c r="C16" s="1" t="s">
        <v>90</v>
      </c>
    </row>
    <row r="17" spans="1:3" x14ac:dyDescent="0.25">
      <c r="A17" s="1">
        <v>250</v>
      </c>
      <c r="B17" s="78" t="s">
        <v>123</v>
      </c>
      <c r="C17" s="1" t="s">
        <v>91</v>
      </c>
    </row>
    <row r="18" spans="1:3" x14ac:dyDescent="0.25">
      <c r="A18" s="1">
        <v>180</v>
      </c>
      <c r="B18" s="78" t="s">
        <v>124</v>
      </c>
      <c r="C18" s="1" t="s">
        <v>92</v>
      </c>
    </row>
    <row r="19" spans="1:3" x14ac:dyDescent="0.25">
      <c r="A19" s="1">
        <v>250</v>
      </c>
      <c r="B19" s="78" t="s">
        <v>125</v>
      </c>
      <c r="C19" s="1" t="s">
        <v>93</v>
      </c>
    </row>
    <row r="20" spans="1:3" x14ac:dyDescent="0.25">
      <c r="B20" s="78"/>
    </row>
    <row r="21" spans="1:3" x14ac:dyDescent="0.25">
      <c r="B21" s="77" t="s">
        <v>126</v>
      </c>
      <c r="C21" s="51"/>
    </row>
    <row r="22" spans="1:3" x14ac:dyDescent="0.25">
      <c r="B22" s="78" t="s">
        <v>127</v>
      </c>
      <c r="C22" s="1" t="s">
        <v>94</v>
      </c>
    </row>
    <row r="23" spans="1:3" x14ac:dyDescent="0.25">
      <c r="B23" s="78" t="s">
        <v>128</v>
      </c>
      <c r="C23" s="1" t="s">
        <v>95</v>
      </c>
    </row>
    <row r="24" spans="1:3" x14ac:dyDescent="0.25">
      <c r="B24" s="78" t="s">
        <v>129</v>
      </c>
      <c r="C24" s="1" t="s">
        <v>96</v>
      </c>
    </row>
    <row r="25" spans="1:3" x14ac:dyDescent="0.25">
      <c r="B25" s="78" t="s">
        <v>130</v>
      </c>
      <c r="C25" s="1" t="s">
        <v>97</v>
      </c>
    </row>
    <row r="27" spans="1:3" x14ac:dyDescent="0.25">
      <c r="B27" s="77" t="s">
        <v>131</v>
      </c>
      <c r="C27" s="51"/>
    </row>
    <row r="28" spans="1:3" x14ac:dyDescent="0.25">
      <c r="B28" s="78" t="s">
        <v>132</v>
      </c>
      <c r="C28" s="1" t="s">
        <v>98</v>
      </c>
    </row>
    <row r="29" spans="1:3" x14ac:dyDescent="0.25">
      <c r="B29" s="78" t="s">
        <v>133</v>
      </c>
      <c r="C29" s="1" t="s">
        <v>99</v>
      </c>
    </row>
    <row r="30" spans="1:3" x14ac:dyDescent="0.25">
      <c r="B30" s="78" t="s">
        <v>134</v>
      </c>
      <c r="C30" s="1" t="s">
        <v>100</v>
      </c>
    </row>
  </sheetData>
  <sheetProtection password="CF70" sheet="1" objects="1" scenarios="1"/>
  <mergeCells count="1">
    <mergeCell ref="A13:A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2:H30"/>
  <sheetViews>
    <sheetView zoomScaleNormal="100" workbookViewId="0">
      <selection activeCell="B39" sqref="B39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99" t="s">
        <v>158</v>
      </c>
      <c r="C2" s="100" t="s">
        <v>4</v>
      </c>
    </row>
    <row r="3" spans="1:8" ht="18.75" x14ac:dyDescent="0.3">
      <c r="B3" s="99" t="s">
        <v>171</v>
      </c>
      <c r="C3" s="100" t="s">
        <v>23</v>
      </c>
    </row>
    <row r="4" spans="1:8" ht="15.75" x14ac:dyDescent="0.25">
      <c r="B4" s="102" t="s">
        <v>170</v>
      </c>
      <c r="C4" s="101">
        <f>SOUHRN!J13</f>
        <v>5670.8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8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x14ac:dyDescent="0.25">
      <c r="A8" s="90">
        <v>9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x14ac:dyDescent="0.25">
      <c r="A9" s="90">
        <v>10</v>
      </c>
      <c r="B9" s="92"/>
      <c r="C9" s="118"/>
      <c r="D9" s="119"/>
      <c r="E9" s="119">
        <v>563</v>
      </c>
      <c r="F9" s="118">
        <v>151</v>
      </c>
      <c r="G9" s="94">
        <f t="shared" ref="G9:G18" si="0">F9+E9</f>
        <v>714</v>
      </c>
      <c r="H9" s="103"/>
    </row>
    <row r="10" spans="1:8" x14ac:dyDescent="0.25">
      <c r="A10" s="90">
        <v>11</v>
      </c>
      <c r="B10" s="92" t="s">
        <v>164</v>
      </c>
      <c r="C10" s="118">
        <v>50</v>
      </c>
      <c r="D10" s="119"/>
      <c r="E10" s="119">
        <v>563</v>
      </c>
      <c r="F10" s="118">
        <v>151</v>
      </c>
      <c r="G10" s="94">
        <f t="shared" si="0"/>
        <v>714</v>
      </c>
      <c r="H10" s="103"/>
    </row>
    <row r="11" spans="1:8" x14ac:dyDescent="0.25">
      <c r="A11" s="90">
        <v>12</v>
      </c>
      <c r="B11" s="92" t="s">
        <v>164</v>
      </c>
      <c r="C11" s="118">
        <v>50</v>
      </c>
      <c r="D11" s="119"/>
      <c r="E11" s="119">
        <v>563</v>
      </c>
      <c r="F11" s="118">
        <v>151</v>
      </c>
      <c r="G11" s="94">
        <f t="shared" si="0"/>
        <v>714</v>
      </c>
      <c r="H11" s="103"/>
    </row>
    <row r="12" spans="1:8" x14ac:dyDescent="0.25">
      <c r="A12" s="90">
        <v>13</v>
      </c>
      <c r="B12" s="92" t="s">
        <v>164</v>
      </c>
      <c r="C12" s="118">
        <v>50</v>
      </c>
      <c r="D12" s="119"/>
      <c r="E12" s="119">
        <v>563</v>
      </c>
      <c r="F12" s="118">
        <v>151</v>
      </c>
      <c r="G12" s="94">
        <f t="shared" si="0"/>
        <v>714</v>
      </c>
      <c r="H12" s="103"/>
    </row>
    <row r="13" spans="1:8" x14ac:dyDescent="0.25">
      <c r="A13" s="90">
        <v>14</v>
      </c>
      <c r="B13" s="92" t="s">
        <v>164</v>
      </c>
      <c r="C13" s="118">
        <v>50</v>
      </c>
      <c r="D13" s="119"/>
      <c r="E13" s="119">
        <v>563</v>
      </c>
      <c r="F13" s="118">
        <v>151</v>
      </c>
      <c r="G13" s="94">
        <f t="shared" si="0"/>
        <v>714</v>
      </c>
      <c r="H13" s="103"/>
    </row>
    <row r="14" spans="1:8" x14ac:dyDescent="0.25">
      <c r="A14" s="90">
        <v>15</v>
      </c>
      <c r="B14" s="92" t="s">
        <v>164</v>
      </c>
      <c r="C14" s="118">
        <v>50</v>
      </c>
      <c r="D14" s="119"/>
      <c r="E14" s="119">
        <v>563</v>
      </c>
      <c r="F14" s="118">
        <v>151</v>
      </c>
      <c r="G14" s="94">
        <f t="shared" si="0"/>
        <v>714</v>
      </c>
      <c r="H14" s="103"/>
    </row>
    <row r="15" spans="1:8" x14ac:dyDescent="0.25">
      <c r="A15" s="90">
        <v>16</v>
      </c>
      <c r="B15" s="92" t="s">
        <v>164</v>
      </c>
      <c r="C15" s="118">
        <v>50</v>
      </c>
      <c r="D15" s="119"/>
      <c r="E15" s="119">
        <v>563</v>
      </c>
      <c r="F15" s="118">
        <v>151</v>
      </c>
      <c r="G15" s="94">
        <f t="shared" si="0"/>
        <v>714</v>
      </c>
      <c r="H15" s="103"/>
    </row>
    <row r="16" spans="1:8" x14ac:dyDescent="0.25">
      <c r="A16" s="90">
        <v>17</v>
      </c>
      <c r="B16" s="92" t="s">
        <v>164</v>
      </c>
      <c r="C16" s="118">
        <v>50</v>
      </c>
      <c r="D16" s="119"/>
      <c r="E16" s="119">
        <v>563</v>
      </c>
      <c r="F16" s="118">
        <v>151</v>
      </c>
      <c r="G16" s="94">
        <f t="shared" si="0"/>
        <v>714</v>
      </c>
      <c r="H16" s="103"/>
    </row>
    <row r="17" spans="1:8" x14ac:dyDescent="0.25">
      <c r="A17" s="90">
        <v>18</v>
      </c>
      <c r="B17" s="92" t="s">
        <v>164</v>
      </c>
      <c r="C17" s="118">
        <v>50</v>
      </c>
      <c r="D17" s="119"/>
      <c r="E17" s="119">
        <v>563</v>
      </c>
      <c r="F17" s="118">
        <v>151</v>
      </c>
      <c r="G17" s="94">
        <f t="shared" si="0"/>
        <v>714</v>
      </c>
      <c r="H17" s="103"/>
    </row>
    <row r="18" spans="1:8" ht="15.75" thickBot="1" x14ac:dyDescent="0.3">
      <c r="A18" s="90">
        <v>19</v>
      </c>
      <c r="B18" s="92" t="s">
        <v>164</v>
      </c>
      <c r="C18" s="118">
        <v>50</v>
      </c>
      <c r="D18" s="119"/>
      <c r="E18" s="119">
        <v>563</v>
      </c>
      <c r="F18" s="118">
        <v>151</v>
      </c>
      <c r="G18" s="94">
        <f t="shared" si="0"/>
        <v>714</v>
      </c>
      <c r="H18" s="103"/>
    </row>
    <row r="19" spans="1:8" ht="45.75" thickBot="1" x14ac:dyDescent="0.3">
      <c r="A19" s="1"/>
      <c r="B19" s="96" t="s">
        <v>168</v>
      </c>
      <c r="C19" s="98">
        <f>SUM(C7:C18)</f>
        <v>550</v>
      </c>
      <c r="D19" s="129" t="s">
        <v>179</v>
      </c>
      <c r="E19" s="128">
        <f>SUM(E7:E18)</f>
        <v>6756</v>
      </c>
      <c r="F19" s="93" t="s">
        <v>165</v>
      </c>
      <c r="G19" s="56">
        <f>SUM(G7:G18)</f>
        <v>8568</v>
      </c>
    </row>
    <row r="20" spans="1:8" ht="60.75" thickBot="1" x14ac:dyDescent="0.3">
      <c r="A20" s="1"/>
      <c r="F20" s="95" t="s">
        <v>169</v>
      </c>
      <c r="G20" s="97">
        <f>G19/C4</f>
        <v>1.5108979332722015</v>
      </c>
    </row>
    <row r="21" spans="1:8" x14ac:dyDescent="0.25">
      <c r="A21" s="1"/>
    </row>
    <row r="22" spans="1:8" x14ac:dyDescent="0.25">
      <c r="A22" s="1"/>
    </row>
    <row r="23" spans="1:8" x14ac:dyDescent="0.25">
      <c r="A23" s="1"/>
    </row>
    <row r="24" spans="1:8" x14ac:dyDescent="0.25">
      <c r="A24" s="1"/>
    </row>
    <row r="25" spans="1:8" x14ac:dyDescent="0.25">
      <c r="A25" s="1"/>
    </row>
    <row r="26" spans="1:8" x14ac:dyDescent="0.25">
      <c r="A26" s="1"/>
    </row>
    <row r="27" spans="1:8" x14ac:dyDescent="0.25">
      <c r="A27" s="1"/>
    </row>
    <row r="28" spans="1:8" x14ac:dyDescent="0.25">
      <c r="A28" s="1"/>
    </row>
    <row r="29" spans="1:8" x14ac:dyDescent="0.25">
      <c r="A29" s="1"/>
    </row>
    <row r="30" spans="1:8" x14ac:dyDescent="0.25">
      <c r="A3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H32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04" t="s">
        <v>158</v>
      </c>
      <c r="C2" s="105" t="s">
        <v>172</v>
      </c>
    </row>
    <row r="3" spans="1:8" ht="18.75" x14ac:dyDescent="0.3">
      <c r="B3" s="104" t="s">
        <v>171</v>
      </c>
      <c r="C3" s="105">
        <v>612</v>
      </c>
    </row>
    <row r="4" spans="1:8" ht="15.75" x14ac:dyDescent="0.25">
      <c r="B4" s="102" t="s">
        <v>170</v>
      </c>
      <c r="C4" s="101">
        <f>SOUHRN!J14</f>
        <v>2847.8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20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x14ac:dyDescent="0.25">
      <c r="A8" s="90">
        <v>21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x14ac:dyDescent="0.25">
      <c r="A9" s="90">
        <v>22</v>
      </c>
      <c r="B9" s="92" t="s">
        <v>173</v>
      </c>
      <c r="C9" s="118">
        <v>45</v>
      </c>
      <c r="D9" s="119"/>
      <c r="E9" s="119">
        <v>508</v>
      </c>
      <c r="F9" s="118">
        <v>136</v>
      </c>
      <c r="G9" s="94">
        <f t="shared" ref="G9:G10" si="0">F9+E9</f>
        <v>644</v>
      </c>
    </row>
    <row r="10" spans="1:8" ht="15.75" thickBot="1" x14ac:dyDescent="0.3">
      <c r="A10" s="90">
        <v>23</v>
      </c>
      <c r="B10" s="92" t="s">
        <v>164</v>
      </c>
      <c r="C10" s="118">
        <v>50</v>
      </c>
      <c r="D10" s="119"/>
      <c r="E10" s="119">
        <v>563</v>
      </c>
      <c r="F10" s="118">
        <v>151</v>
      </c>
      <c r="G10" s="94">
        <f t="shared" si="0"/>
        <v>714</v>
      </c>
    </row>
    <row r="11" spans="1:8" ht="45.75" thickBot="1" x14ac:dyDescent="0.3">
      <c r="A11" s="1"/>
      <c r="B11" s="96" t="s">
        <v>168</v>
      </c>
      <c r="C11" s="98">
        <f>SUM(C7:C10)</f>
        <v>195</v>
      </c>
      <c r="D11" s="129" t="s">
        <v>179</v>
      </c>
      <c r="E11" s="128">
        <f>SUM(E7:E10)</f>
        <v>2197</v>
      </c>
      <c r="F11" s="93" t="s">
        <v>165</v>
      </c>
      <c r="G11" s="56">
        <f>SUM(G7:G10)</f>
        <v>2786</v>
      </c>
    </row>
    <row r="12" spans="1:8" ht="60.75" thickBot="1" x14ac:dyDescent="0.3">
      <c r="A12" s="1"/>
      <c r="F12" s="95" t="s">
        <v>169</v>
      </c>
      <c r="G12" s="97">
        <f>G11/C4</f>
        <v>0.97829903785378181</v>
      </c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3" x14ac:dyDescent="0.25">
      <c r="A17" s="1"/>
    </row>
    <row r="18" spans="1:3" x14ac:dyDescent="0.25">
      <c r="A18" s="1"/>
    </row>
    <row r="19" spans="1:3" x14ac:dyDescent="0.25">
      <c r="A19" s="1"/>
    </row>
    <row r="20" spans="1:3" x14ac:dyDescent="0.25">
      <c r="A20" s="1"/>
    </row>
    <row r="21" spans="1:3" x14ac:dyDescent="0.25">
      <c r="A21" s="1"/>
    </row>
    <row r="22" spans="1:3" x14ac:dyDescent="0.25">
      <c r="A22" s="1"/>
    </row>
    <row r="32" spans="1:3" x14ac:dyDescent="0.25">
      <c r="C32" s="106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H32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09" t="s">
        <v>158</v>
      </c>
      <c r="C2" s="110" t="s">
        <v>174</v>
      </c>
    </row>
    <row r="3" spans="1:8" ht="18.75" x14ac:dyDescent="0.3">
      <c r="B3" s="109" t="s">
        <v>171</v>
      </c>
      <c r="C3" s="110">
        <v>613</v>
      </c>
    </row>
    <row r="4" spans="1:8" ht="15.75" x14ac:dyDescent="0.25">
      <c r="B4" s="102" t="s">
        <v>170</v>
      </c>
      <c r="C4" s="101">
        <f>SOUHRN!J15</f>
        <v>8145.2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53</v>
      </c>
      <c r="B7" s="92" t="s">
        <v>175</v>
      </c>
      <c r="C7" s="118">
        <v>40</v>
      </c>
      <c r="D7" s="119"/>
      <c r="E7" s="119">
        <v>324</v>
      </c>
      <c r="F7" s="118">
        <v>120</v>
      </c>
      <c r="G7" s="94">
        <f>F7+E7</f>
        <v>444</v>
      </c>
      <c r="H7" s="103"/>
    </row>
    <row r="8" spans="1:8" x14ac:dyDescent="0.25">
      <c r="A8" s="90">
        <v>54</v>
      </c>
      <c r="B8" s="92" t="s">
        <v>175</v>
      </c>
      <c r="C8" s="118">
        <v>40</v>
      </c>
      <c r="D8" s="119"/>
      <c r="E8" s="119">
        <v>324</v>
      </c>
      <c r="F8" s="118">
        <v>120</v>
      </c>
      <c r="G8" s="94">
        <f>F8+E8</f>
        <v>444</v>
      </c>
      <c r="H8" s="103"/>
    </row>
    <row r="9" spans="1:8" x14ac:dyDescent="0.25">
      <c r="A9" s="90">
        <v>55</v>
      </c>
      <c r="B9" s="92" t="s">
        <v>175</v>
      </c>
      <c r="C9" s="118">
        <v>40</v>
      </c>
      <c r="D9" s="119"/>
      <c r="E9" s="119">
        <v>324</v>
      </c>
      <c r="F9" s="118">
        <v>120</v>
      </c>
      <c r="G9" s="94">
        <f t="shared" ref="G9:G18" si="0">F9+E9</f>
        <v>444</v>
      </c>
      <c r="H9" s="103"/>
    </row>
    <row r="10" spans="1:8" x14ac:dyDescent="0.25">
      <c r="A10" s="90">
        <v>56</v>
      </c>
      <c r="B10" s="92" t="s">
        <v>175</v>
      </c>
      <c r="C10" s="118">
        <v>40</v>
      </c>
      <c r="D10" s="119"/>
      <c r="E10" s="119">
        <v>324</v>
      </c>
      <c r="F10" s="118">
        <v>120</v>
      </c>
      <c r="G10" s="94">
        <f t="shared" si="0"/>
        <v>444</v>
      </c>
      <c r="H10" s="103"/>
    </row>
    <row r="11" spans="1:8" x14ac:dyDescent="0.25">
      <c r="A11" s="90">
        <v>57</v>
      </c>
      <c r="B11" s="92" t="s">
        <v>175</v>
      </c>
      <c r="C11" s="118">
        <v>40</v>
      </c>
      <c r="D11" s="119"/>
      <c r="E11" s="119">
        <v>324</v>
      </c>
      <c r="F11" s="118">
        <v>120</v>
      </c>
      <c r="G11" s="94">
        <f t="shared" si="0"/>
        <v>444</v>
      </c>
      <c r="H11" s="103"/>
    </row>
    <row r="12" spans="1:8" x14ac:dyDescent="0.25">
      <c r="A12" s="90">
        <v>58</v>
      </c>
      <c r="B12" s="92" t="s">
        <v>175</v>
      </c>
      <c r="C12" s="118">
        <v>40</v>
      </c>
      <c r="D12" s="119"/>
      <c r="E12" s="119">
        <v>324</v>
      </c>
      <c r="F12" s="118">
        <v>120</v>
      </c>
      <c r="G12" s="94">
        <f t="shared" si="0"/>
        <v>444</v>
      </c>
      <c r="H12" s="103"/>
    </row>
    <row r="13" spans="1:8" x14ac:dyDescent="0.25">
      <c r="A13" s="90">
        <v>61</v>
      </c>
      <c r="B13" s="92" t="s">
        <v>164</v>
      </c>
      <c r="C13" s="118">
        <v>50</v>
      </c>
      <c r="D13" s="119"/>
      <c r="E13" s="119">
        <v>563</v>
      </c>
      <c r="F13" s="118">
        <v>151</v>
      </c>
      <c r="G13" s="94">
        <f t="shared" si="0"/>
        <v>714</v>
      </c>
      <c r="H13" s="103"/>
    </row>
    <row r="14" spans="1:8" x14ac:dyDescent="0.25">
      <c r="A14" s="90">
        <v>62</v>
      </c>
      <c r="B14" s="92" t="s">
        <v>164</v>
      </c>
      <c r="C14" s="118">
        <v>50</v>
      </c>
      <c r="D14" s="119"/>
      <c r="E14" s="119">
        <v>563</v>
      </c>
      <c r="F14" s="118">
        <v>151</v>
      </c>
      <c r="G14" s="94">
        <f t="shared" si="0"/>
        <v>714</v>
      </c>
      <c r="H14" s="103"/>
    </row>
    <row r="15" spans="1:8" x14ac:dyDescent="0.25">
      <c r="A15" s="90">
        <v>63</v>
      </c>
      <c r="B15" s="92" t="s">
        <v>164</v>
      </c>
      <c r="C15" s="118">
        <v>50</v>
      </c>
      <c r="D15" s="119"/>
      <c r="E15" s="119">
        <v>563</v>
      </c>
      <c r="F15" s="118">
        <v>151</v>
      </c>
      <c r="G15" s="94">
        <f t="shared" si="0"/>
        <v>714</v>
      </c>
      <c r="H15" s="103"/>
    </row>
    <row r="16" spans="1:8" x14ac:dyDescent="0.25">
      <c r="A16" s="90">
        <v>64</v>
      </c>
      <c r="B16" s="92" t="s">
        <v>164</v>
      </c>
      <c r="C16" s="118">
        <v>50</v>
      </c>
      <c r="D16" s="119"/>
      <c r="E16" s="119">
        <v>563</v>
      </c>
      <c r="F16" s="118">
        <v>151</v>
      </c>
      <c r="G16" s="94">
        <f t="shared" si="0"/>
        <v>714</v>
      </c>
      <c r="H16" s="103"/>
    </row>
    <row r="17" spans="1:8" x14ac:dyDescent="0.25">
      <c r="A17" s="90">
        <v>65</v>
      </c>
      <c r="B17" s="92" t="s">
        <v>164</v>
      </c>
      <c r="C17" s="118">
        <v>50</v>
      </c>
      <c r="D17" s="119"/>
      <c r="E17" s="119">
        <v>563</v>
      </c>
      <c r="F17" s="118">
        <v>151</v>
      </c>
      <c r="G17" s="94">
        <f t="shared" si="0"/>
        <v>714</v>
      </c>
      <c r="H17" s="103"/>
    </row>
    <row r="18" spans="1:8" x14ac:dyDescent="0.25">
      <c r="A18" s="90">
        <v>66</v>
      </c>
      <c r="B18" s="92" t="s">
        <v>164</v>
      </c>
      <c r="C18" s="118">
        <v>50</v>
      </c>
      <c r="D18" s="119"/>
      <c r="E18" s="119">
        <v>563</v>
      </c>
      <c r="F18" s="118">
        <v>151</v>
      </c>
      <c r="G18" s="94">
        <f t="shared" si="0"/>
        <v>714</v>
      </c>
      <c r="H18" s="103"/>
    </row>
    <row r="19" spans="1:8" s="194" customFormat="1" x14ac:dyDescent="0.25">
      <c r="A19" s="188">
        <v>85</v>
      </c>
      <c r="B19" s="189" t="s">
        <v>175</v>
      </c>
      <c r="C19" s="190">
        <v>40</v>
      </c>
      <c r="D19" s="191"/>
      <c r="E19" s="191">
        <v>324</v>
      </c>
      <c r="F19" s="190">
        <v>120</v>
      </c>
      <c r="G19" s="192">
        <f t="shared" ref="G19:G20" si="1">F19+E19</f>
        <v>444</v>
      </c>
      <c r="H19" s="193"/>
    </row>
    <row r="20" spans="1:8" s="194" customFormat="1" ht="15.75" thickBot="1" x14ac:dyDescent="0.3">
      <c r="A20" s="188">
        <v>92</v>
      </c>
      <c r="B20" s="189" t="s">
        <v>164</v>
      </c>
      <c r="C20" s="190">
        <v>50</v>
      </c>
      <c r="D20" s="191"/>
      <c r="E20" s="191">
        <v>563</v>
      </c>
      <c r="F20" s="190">
        <v>151</v>
      </c>
      <c r="G20" s="192">
        <f t="shared" si="1"/>
        <v>714</v>
      </c>
      <c r="H20" s="193"/>
    </row>
    <row r="21" spans="1:8" ht="45.75" thickBot="1" x14ac:dyDescent="0.3">
      <c r="A21" s="1"/>
      <c r="B21" s="96" t="s">
        <v>168</v>
      </c>
      <c r="C21" s="98">
        <f>SUM(C7:C20)</f>
        <v>630</v>
      </c>
      <c r="D21" s="129" t="s">
        <v>179</v>
      </c>
      <c r="E21" s="128">
        <f>SUM(E7:E20)</f>
        <v>6209</v>
      </c>
      <c r="F21" s="93" t="s">
        <v>165</v>
      </c>
      <c r="G21" s="56">
        <f>SUM(G7:G20)</f>
        <v>8106</v>
      </c>
    </row>
    <row r="22" spans="1:8" ht="60.75" thickBot="1" x14ac:dyDescent="0.3">
      <c r="A22" s="1"/>
      <c r="F22" s="95" t="s">
        <v>169</v>
      </c>
      <c r="G22" s="97">
        <f>G21/C4</f>
        <v>0.99518734960467514</v>
      </c>
    </row>
    <row r="23" spans="1:8" x14ac:dyDescent="0.25">
      <c r="A23" s="1"/>
    </row>
    <row r="24" spans="1:8" x14ac:dyDescent="0.25">
      <c r="A24" s="1"/>
    </row>
    <row r="25" spans="1:8" x14ac:dyDescent="0.25">
      <c r="A25" s="1"/>
    </row>
    <row r="26" spans="1:8" x14ac:dyDescent="0.25">
      <c r="A26" s="1"/>
    </row>
    <row r="27" spans="1:8" x14ac:dyDescent="0.25">
      <c r="A27" s="1"/>
    </row>
    <row r="28" spans="1:8" x14ac:dyDescent="0.25">
      <c r="A28" s="1"/>
    </row>
    <row r="29" spans="1:8" x14ac:dyDescent="0.25">
      <c r="A29" s="1"/>
    </row>
    <row r="30" spans="1:8" x14ac:dyDescent="0.25">
      <c r="A30" s="1"/>
    </row>
    <row r="31" spans="1:8" x14ac:dyDescent="0.25">
      <c r="A31" s="1"/>
    </row>
    <row r="32" spans="1:8" x14ac:dyDescent="0.25">
      <c r="A32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H32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1" t="s">
        <v>158</v>
      </c>
      <c r="C2" s="112" t="s">
        <v>5</v>
      </c>
    </row>
    <row r="3" spans="1:8" ht="18.75" x14ac:dyDescent="0.3">
      <c r="B3" s="111" t="s">
        <v>171</v>
      </c>
      <c r="C3" s="112">
        <v>624</v>
      </c>
    </row>
    <row r="4" spans="1:8" ht="15.75" x14ac:dyDescent="0.25">
      <c r="B4" s="102" t="s">
        <v>170</v>
      </c>
      <c r="C4" s="101">
        <f>SOUHRN!J16</f>
        <v>7735.6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24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x14ac:dyDescent="0.25">
      <c r="A8" s="90">
        <v>25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x14ac:dyDescent="0.25">
      <c r="A9" s="90">
        <v>26</v>
      </c>
      <c r="B9" s="92" t="s">
        <v>164</v>
      </c>
      <c r="C9" s="118">
        <v>50</v>
      </c>
      <c r="D9" s="119"/>
      <c r="E9" s="119">
        <v>563</v>
      </c>
      <c r="F9" s="118">
        <v>151</v>
      </c>
      <c r="G9" s="94">
        <f t="shared" ref="G9:G17" si="0">F9+E9</f>
        <v>714</v>
      </c>
      <c r="H9" s="103"/>
    </row>
    <row r="10" spans="1:8" x14ac:dyDescent="0.25">
      <c r="A10" s="90">
        <v>27</v>
      </c>
      <c r="B10" s="92" t="s">
        <v>164</v>
      </c>
      <c r="C10" s="118">
        <v>50</v>
      </c>
      <c r="D10" s="119"/>
      <c r="E10" s="119">
        <v>563</v>
      </c>
      <c r="F10" s="118">
        <v>151</v>
      </c>
      <c r="G10" s="94">
        <f t="shared" si="0"/>
        <v>714</v>
      </c>
      <c r="H10" s="103"/>
    </row>
    <row r="11" spans="1:8" x14ac:dyDescent="0.25">
      <c r="A11" s="90">
        <v>28</v>
      </c>
      <c r="B11" s="92" t="s">
        <v>164</v>
      </c>
      <c r="C11" s="118">
        <v>50</v>
      </c>
      <c r="D11" s="119"/>
      <c r="E11" s="119">
        <v>563</v>
      </c>
      <c r="F11" s="118">
        <v>151</v>
      </c>
      <c r="G11" s="94">
        <f t="shared" si="0"/>
        <v>714</v>
      </c>
      <c r="H11" s="103"/>
    </row>
    <row r="12" spans="1:8" x14ac:dyDescent="0.25">
      <c r="A12" s="90">
        <v>29</v>
      </c>
      <c r="B12" s="92" t="s">
        <v>164</v>
      </c>
      <c r="C12" s="118">
        <v>50</v>
      </c>
      <c r="D12" s="119"/>
      <c r="E12" s="119">
        <v>563</v>
      </c>
      <c r="F12" s="118">
        <v>151</v>
      </c>
      <c r="G12" s="94">
        <f t="shared" si="0"/>
        <v>714</v>
      </c>
      <c r="H12" s="103"/>
    </row>
    <row r="13" spans="1:8" x14ac:dyDescent="0.25">
      <c r="A13" s="90">
        <v>30</v>
      </c>
      <c r="B13" s="92" t="s">
        <v>164</v>
      </c>
      <c r="C13" s="118">
        <v>50</v>
      </c>
      <c r="D13" s="119"/>
      <c r="E13" s="119">
        <v>563</v>
      </c>
      <c r="F13" s="118">
        <v>151</v>
      </c>
      <c r="G13" s="94">
        <f t="shared" si="0"/>
        <v>714</v>
      </c>
      <c r="H13" s="103"/>
    </row>
    <row r="14" spans="1:8" x14ac:dyDescent="0.25">
      <c r="A14" s="90">
        <v>31</v>
      </c>
      <c r="B14" s="92" t="s">
        <v>164</v>
      </c>
      <c r="C14" s="118">
        <v>50</v>
      </c>
      <c r="D14" s="119"/>
      <c r="E14" s="119">
        <v>563</v>
      </c>
      <c r="F14" s="118">
        <v>151</v>
      </c>
      <c r="G14" s="94">
        <f t="shared" si="0"/>
        <v>714</v>
      </c>
      <c r="H14" s="103"/>
    </row>
    <row r="15" spans="1:8" x14ac:dyDescent="0.25">
      <c r="A15" s="90">
        <v>32</v>
      </c>
      <c r="B15" s="92" t="s">
        <v>164</v>
      </c>
      <c r="C15" s="118">
        <v>50</v>
      </c>
      <c r="D15" s="119"/>
      <c r="E15" s="119">
        <v>563</v>
      </c>
      <c r="F15" s="118">
        <v>151</v>
      </c>
      <c r="G15" s="94">
        <f t="shared" si="0"/>
        <v>714</v>
      </c>
      <c r="H15" s="103"/>
    </row>
    <row r="16" spans="1:8" x14ac:dyDescent="0.25">
      <c r="A16" s="90">
        <v>33</v>
      </c>
      <c r="B16" s="92" t="s">
        <v>164</v>
      </c>
      <c r="C16" s="118">
        <v>50</v>
      </c>
      <c r="D16" s="119"/>
      <c r="E16" s="119">
        <v>563</v>
      </c>
      <c r="F16" s="118">
        <v>151</v>
      </c>
      <c r="G16" s="94">
        <f t="shared" si="0"/>
        <v>714</v>
      </c>
      <c r="H16" s="103"/>
    </row>
    <row r="17" spans="1:8" x14ac:dyDescent="0.25">
      <c r="A17" s="90">
        <v>34</v>
      </c>
      <c r="B17" s="92" t="s">
        <v>164</v>
      </c>
      <c r="C17" s="118">
        <v>50</v>
      </c>
      <c r="D17" s="119"/>
      <c r="E17" s="119">
        <v>563</v>
      </c>
      <c r="F17" s="118">
        <v>151</v>
      </c>
      <c r="G17" s="94">
        <f t="shared" si="0"/>
        <v>714</v>
      </c>
      <c r="H17" s="103"/>
    </row>
    <row r="18" spans="1:8" s="133" customFormat="1" x14ac:dyDescent="0.25">
      <c r="A18" s="188">
        <v>89</v>
      </c>
      <c r="B18" s="189" t="s">
        <v>164</v>
      </c>
      <c r="C18" s="190">
        <v>50</v>
      </c>
      <c r="D18" s="191"/>
      <c r="E18" s="191">
        <v>563</v>
      </c>
      <c r="F18" s="190">
        <v>151</v>
      </c>
      <c r="G18" s="192">
        <f t="shared" ref="G18:G19" si="1">F18+E18</f>
        <v>714</v>
      </c>
      <c r="H18" s="193"/>
    </row>
    <row r="19" spans="1:8" s="133" customFormat="1" x14ac:dyDescent="0.25">
      <c r="A19" s="188">
        <v>90</v>
      </c>
      <c r="B19" s="189" t="s">
        <v>164</v>
      </c>
      <c r="C19" s="190">
        <v>50</v>
      </c>
      <c r="D19" s="191"/>
      <c r="E19" s="191">
        <v>563</v>
      </c>
      <c r="F19" s="190">
        <v>151</v>
      </c>
      <c r="G19" s="192">
        <f t="shared" si="1"/>
        <v>714</v>
      </c>
      <c r="H19" s="193"/>
    </row>
    <row r="20" spans="1:8" s="133" customFormat="1" ht="15.75" thickBot="1" x14ac:dyDescent="0.3">
      <c r="A20" s="188">
        <v>91</v>
      </c>
      <c r="B20" s="189" t="s">
        <v>164</v>
      </c>
      <c r="C20" s="190">
        <v>50</v>
      </c>
      <c r="D20" s="191"/>
      <c r="E20" s="191">
        <v>563</v>
      </c>
      <c r="F20" s="190">
        <v>151</v>
      </c>
      <c r="G20" s="192">
        <f t="shared" ref="G20" si="2">F20+E20</f>
        <v>714</v>
      </c>
      <c r="H20" s="193"/>
    </row>
    <row r="21" spans="1:8" ht="45.75" thickBot="1" x14ac:dyDescent="0.3">
      <c r="A21" s="1"/>
      <c r="B21" s="96" t="s">
        <v>168</v>
      </c>
      <c r="C21" s="98">
        <f>SUM(C7:C20)</f>
        <v>700</v>
      </c>
      <c r="D21" s="129" t="s">
        <v>179</v>
      </c>
      <c r="E21" s="128">
        <f>SUM(E7:E20)</f>
        <v>7882</v>
      </c>
      <c r="F21" s="93" t="s">
        <v>165</v>
      </c>
      <c r="G21" s="56">
        <f>SUM(G7:G20)</f>
        <v>9996</v>
      </c>
    </row>
    <row r="22" spans="1:8" ht="60.75" thickBot="1" x14ac:dyDescent="0.3">
      <c r="A22" s="1"/>
      <c r="F22" s="95" t="s">
        <v>169</v>
      </c>
      <c r="G22" s="97">
        <f>G21/C4</f>
        <v>1.2922074564351826</v>
      </c>
    </row>
    <row r="23" spans="1:8" x14ac:dyDescent="0.25">
      <c r="A23" s="1"/>
    </row>
    <row r="24" spans="1:8" x14ac:dyDescent="0.25">
      <c r="A24" s="1"/>
    </row>
    <row r="25" spans="1:8" x14ac:dyDescent="0.25">
      <c r="A25" s="1"/>
    </row>
    <row r="26" spans="1:8" x14ac:dyDescent="0.25">
      <c r="A26" s="1"/>
    </row>
    <row r="27" spans="1:8" x14ac:dyDescent="0.25">
      <c r="A27" s="1"/>
    </row>
    <row r="28" spans="1:8" x14ac:dyDescent="0.25">
      <c r="A28" s="1"/>
    </row>
    <row r="29" spans="1:8" x14ac:dyDescent="0.25">
      <c r="A29" s="1"/>
    </row>
    <row r="30" spans="1:8" x14ac:dyDescent="0.25">
      <c r="A30" s="1"/>
    </row>
    <row r="31" spans="1:8" x14ac:dyDescent="0.25">
      <c r="A31" s="1"/>
    </row>
    <row r="32" spans="1:8" x14ac:dyDescent="0.25">
      <c r="A32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fitToHeight="0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2:H28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1" t="s">
        <v>158</v>
      </c>
      <c r="C2" s="112" t="s">
        <v>6</v>
      </c>
    </row>
    <row r="3" spans="1:8" ht="18.75" x14ac:dyDescent="0.3">
      <c r="B3" s="111" t="s">
        <v>171</v>
      </c>
      <c r="C3" s="112">
        <v>624</v>
      </c>
    </row>
    <row r="4" spans="1:8" ht="15.75" x14ac:dyDescent="0.25">
      <c r="B4" s="102" t="s">
        <v>170</v>
      </c>
      <c r="C4" s="101">
        <f>SOUHRN!J17</f>
        <v>4732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126">
        <v>35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x14ac:dyDescent="0.25">
      <c r="A8" s="126">
        <v>36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x14ac:dyDescent="0.25">
      <c r="A9" s="126">
        <v>37</v>
      </c>
      <c r="B9" s="92" t="s">
        <v>164</v>
      </c>
      <c r="C9" s="118">
        <v>50</v>
      </c>
      <c r="D9" s="119"/>
      <c r="E9" s="119">
        <v>563</v>
      </c>
      <c r="F9" s="118">
        <v>151</v>
      </c>
      <c r="G9" s="94">
        <f t="shared" ref="G9:G16" si="0">F9+E9</f>
        <v>714</v>
      </c>
      <c r="H9" s="103"/>
    </row>
    <row r="10" spans="1:8" x14ac:dyDescent="0.25">
      <c r="A10" s="126">
        <v>38</v>
      </c>
      <c r="B10" s="92" t="s">
        <v>164</v>
      </c>
      <c r="C10" s="118">
        <v>50</v>
      </c>
      <c r="D10" s="119"/>
      <c r="E10" s="119">
        <v>563</v>
      </c>
      <c r="F10" s="118">
        <v>151</v>
      </c>
      <c r="G10" s="94">
        <f t="shared" si="0"/>
        <v>714</v>
      </c>
      <c r="H10" s="103"/>
    </row>
    <row r="11" spans="1:8" x14ac:dyDescent="0.25">
      <c r="A11" s="126">
        <v>39</v>
      </c>
      <c r="B11" s="92" t="s">
        <v>164</v>
      </c>
      <c r="C11" s="118">
        <v>50</v>
      </c>
      <c r="D11" s="119"/>
      <c r="E11" s="119">
        <v>563</v>
      </c>
      <c r="F11" s="118">
        <v>151</v>
      </c>
      <c r="G11" s="94">
        <f t="shared" si="0"/>
        <v>714</v>
      </c>
      <c r="H11" s="103"/>
    </row>
    <row r="12" spans="1:8" x14ac:dyDescent="0.25">
      <c r="A12" s="126">
        <v>40</v>
      </c>
      <c r="B12" s="92" t="s">
        <v>180</v>
      </c>
      <c r="C12" s="118">
        <v>50</v>
      </c>
      <c r="D12" s="119"/>
      <c r="E12" s="119">
        <v>400</v>
      </c>
      <c r="F12" s="118">
        <v>151</v>
      </c>
      <c r="G12" s="94">
        <f t="shared" si="0"/>
        <v>551</v>
      </c>
      <c r="H12" s="103"/>
    </row>
    <row r="13" spans="1:8" x14ac:dyDescent="0.25">
      <c r="A13" s="126">
        <v>41</v>
      </c>
      <c r="B13" s="92" t="s">
        <v>164</v>
      </c>
      <c r="C13" s="118">
        <v>50</v>
      </c>
      <c r="D13" s="119"/>
      <c r="E13" s="119">
        <v>563</v>
      </c>
      <c r="F13" s="118">
        <v>151</v>
      </c>
      <c r="G13" s="94">
        <f t="shared" si="0"/>
        <v>714</v>
      </c>
      <c r="H13" s="103"/>
    </row>
    <row r="14" spans="1:8" x14ac:dyDescent="0.25">
      <c r="A14" s="126">
        <v>42</v>
      </c>
      <c r="B14" s="92" t="s">
        <v>180</v>
      </c>
      <c r="C14" s="118">
        <v>50</v>
      </c>
      <c r="D14" s="119"/>
      <c r="E14" s="119">
        <v>400</v>
      </c>
      <c r="F14" s="118">
        <v>151</v>
      </c>
      <c r="G14" s="94">
        <f t="shared" si="0"/>
        <v>551</v>
      </c>
      <c r="H14" s="103"/>
    </row>
    <row r="15" spans="1:8" x14ac:dyDescent="0.25">
      <c r="A15" s="126">
        <v>43</v>
      </c>
      <c r="B15" s="92" t="s">
        <v>180</v>
      </c>
      <c r="C15" s="118">
        <v>50</v>
      </c>
      <c r="D15" s="119"/>
      <c r="E15" s="119">
        <v>400</v>
      </c>
      <c r="F15" s="118">
        <v>151</v>
      </c>
      <c r="G15" s="94">
        <f t="shared" si="0"/>
        <v>551</v>
      </c>
      <c r="H15" s="103"/>
    </row>
    <row r="16" spans="1:8" x14ac:dyDescent="0.25">
      <c r="A16" s="84">
        <v>84</v>
      </c>
      <c r="B16" s="92" t="s">
        <v>180</v>
      </c>
      <c r="C16" s="118">
        <v>50</v>
      </c>
      <c r="D16" s="119"/>
      <c r="E16" s="119">
        <v>400</v>
      </c>
      <c r="F16" s="118">
        <v>151</v>
      </c>
      <c r="G16" s="94">
        <f t="shared" si="0"/>
        <v>551</v>
      </c>
      <c r="H16" s="103"/>
    </row>
    <row r="17" spans="1:8" ht="15.75" thickBot="1" x14ac:dyDescent="0.3">
      <c r="A17" s="84">
        <v>88</v>
      </c>
      <c r="B17" s="92" t="s">
        <v>164</v>
      </c>
      <c r="C17" s="118">
        <v>50</v>
      </c>
      <c r="D17" s="119"/>
      <c r="E17" s="119">
        <v>563</v>
      </c>
      <c r="F17" s="118">
        <v>151</v>
      </c>
      <c r="G17" s="94">
        <f t="shared" ref="G17" si="1">F17+E17</f>
        <v>714</v>
      </c>
      <c r="H17" s="103"/>
    </row>
    <row r="18" spans="1:8" ht="45.75" thickBot="1" x14ac:dyDescent="0.3">
      <c r="A18" s="1"/>
      <c r="B18" s="96" t="s">
        <v>168</v>
      </c>
      <c r="C18" s="98">
        <f>SUM(C7:C17)</f>
        <v>550</v>
      </c>
      <c r="D18" s="131" t="s">
        <v>179</v>
      </c>
      <c r="E18" s="128">
        <f>SUM(E7:E17)</f>
        <v>5541</v>
      </c>
      <c r="F18" s="93" t="s">
        <v>165</v>
      </c>
      <c r="G18" s="56">
        <f>SUM(G7:G17)</f>
        <v>7202</v>
      </c>
    </row>
    <row r="19" spans="1:8" ht="60.75" thickBot="1" x14ac:dyDescent="0.3">
      <c r="A19" s="1"/>
      <c r="F19" s="95" t="s">
        <v>169</v>
      </c>
      <c r="G19" s="97">
        <f>G18/C4</f>
        <v>1.5219780219780219</v>
      </c>
    </row>
    <row r="20" spans="1:8" x14ac:dyDescent="0.25">
      <c r="A20" s="1"/>
    </row>
    <row r="21" spans="1:8" x14ac:dyDescent="0.25">
      <c r="A21" s="1"/>
    </row>
    <row r="22" spans="1:8" x14ac:dyDescent="0.25">
      <c r="A22" s="1"/>
    </row>
    <row r="23" spans="1:8" x14ac:dyDescent="0.25">
      <c r="A23" s="1"/>
    </row>
    <row r="24" spans="1:8" x14ac:dyDescent="0.25">
      <c r="A24" s="1"/>
    </row>
    <row r="25" spans="1:8" x14ac:dyDescent="0.25">
      <c r="A25" s="1"/>
    </row>
    <row r="26" spans="1:8" x14ac:dyDescent="0.25">
      <c r="A26" s="1"/>
    </row>
    <row r="27" spans="1:8" x14ac:dyDescent="0.25">
      <c r="A27" s="1"/>
    </row>
    <row r="28" spans="1:8" x14ac:dyDescent="0.25">
      <c r="A28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3" t="s">
        <v>158</v>
      </c>
      <c r="C2" s="114" t="s">
        <v>7</v>
      </c>
    </row>
    <row r="3" spans="1:8" ht="18.75" x14ac:dyDescent="0.3">
      <c r="B3" s="113" t="s">
        <v>171</v>
      </c>
      <c r="C3" s="114" t="s">
        <v>176</v>
      </c>
    </row>
    <row r="4" spans="1:8" ht="15.75" x14ac:dyDescent="0.25">
      <c r="B4" s="102" t="s">
        <v>170</v>
      </c>
      <c r="C4" s="101">
        <f>SOUHRN!J18</f>
        <v>500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1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ht="15.75" thickBot="1" x14ac:dyDescent="0.3">
      <c r="A8" s="130">
        <v>86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ht="45.75" thickBot="1" x14ac:dyDescent="0.3">
      <c r="A9" s="1"/>
      <c r="B9" s="96" t="s">
        <v>168</v>
      </c>
      <c r="C9" s="98">
        <f>SUM(C7:C8)</f>
        <v>100</v>
      </c>
      <c r="D9" s="129" t="s">
        <v>179</v>
      </c>
      <c r="E9" s="128">
        <f>SUM(E7:E8)</f>
        <v>1126</v>
      </c>
      <c r="F9" s="93" t="s">
        <v>165</v>
      </c>
      <c r="G9" s="56">
        <f>SUM(G7:G8)</f>
        <v>1428</v>
      </c>
    </row>
    <row r="10" spans="1:8" ht="60.75" thickBot="1" x14ac:dyDescent="0.3">
      <c r="A10" s="1"/>
      <c r="F10" s="95" t="s">
        <v>169</v>
      </c>
      <c r="G10" s="97">
        <f>G9/C4</f>
        <v>2.8559999999999999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Normal="100" workbookViewId="0">
      <selection activeCell="B72" sqref="B72"/>
    </sheetView>
  </sheetViews>
  <sheetFormatPr defaultRowHeight="15" x14ac:dyDescent="0.25"/>
  <cols>
    <col min="1" max="1" width="12.85546875" bestFit="1" customWidth="1"/>
    <col min="2" max="2" width="30.5703125" bestFit="1" customWidth="1"/>
    <col min="3" max="3" width="23" bestFit="1" customWidth="1"/>
    <col min="4" max="4" width="13.7109375" bestFit="1" customWidth="1"/>
    <col min="5" max="5" width="13.140625" customWidth="1"/>
    <col min="6" max="6" width="15.140625" bestFit="1" customWidth="1"/>
    <col min="7" max="7" width="11.140625" customWidth="1"/>
  </cols>
  <sheetData>
    <row r="2" spans="1:8" ht="18.75" x14ac:dyDescent="0.3">
      <c r="B2" s="113" t="s">
        <v>158</v>
      </c>
      <c r="C2" s="114" t="s">
        <v>8</v>
      </c>
    </row>
    <row r="3" spans="1:8" ht="18.75" x14ac:dyDescent="0.3">
      <c r="B3" s="113" t="s">
        <v>171</v>
      </c>
      <c r="C3" s="114" t="s">
        <v>177</v>
      </c>
    </row>
    <row r="4" spans="1:8" ht="15.75" x14ac:dyDescent="0.25">
      <c r="B4" s="102" t="s">
        <v>170</v>
      </c>
      <c r="C4" s="101">
        <f>SOUHRN!J19</f>
        <v>1399.4</v>
      </c>
    </row>
    <row r="6" spans="1:8" ht="60" x14ac:dyDescent="0.25">
      <c r="A6" s="23" t="s">
        <v>159</v>
      </c>
      <c r="B6" s="91" t="s">
        <v>166</v>
      </c>
      <c r="C6" s="23" t="s">
        <v>163</v>
      </c>
      <c r="D6" s="23" t="s">
        <v>167</v>
      </c>
      <c r="E6" s="23" t="s">
        <v>160</v>
      </c>
      <c r="F6" s="23" t="s">
        <v>161</v>
      </c>
      <c r="G6" s="23" t="s">
        <v>162</v>
      </c>
    </row>
    <row r="7" spans="1:8" x14ac:dyDescent="0.25">
      <c r="A7" s="90">
        <v>2</v>
      </c>
      <c r="B7" s="92" t="s">
        <v>164</v>
      </c>
      <c r="C7" s="118">
        <v>50</v>
      </c>
      <c r="D7" s="119"/>
      <c r="E7" s="119">
        <v>563</v>
      </c>
      <c r="F7" s="118">
        <v>151</v>
      </c>
      <c r="G7" s="94">
        <f>F7+E7</f>
        <v>714</v>
      </c>
      <c r="H7" s="103"/>
    </row>
    <row r="8" spans="1:8" ht="15.75" thickBot="1" x14ac:dyDescent="0.3">
      <c r="A8" s="90">
        <v>3</v>
      </c>
      <c r="B8" s="92" t="s">
        <v>164</v>
      </c>
      <c r="C8" s="118">
        <v>50</v>
      </c>
      <c r="D8" s="119"/>
      <c r="E8" s="119">
        <v>563</v>
      </c>
      <c r="F8" s="118">
        <v>151</v>
      </c>
      <c r="G8" s="94">
        <f>F8+E8</f>
        <v>714</v>
      </c>
      <c r="H8" s="103"/>
    </row>
    <row r="9" spans="1:8" ht="45.75" thickBot="1" x14ac:dyDescent="0.3">
      <c r="A9" s="1"/>
      <c r="B9" s="96" t="s">
        <v>168</v>
      </c>
      <c r="C9" s="98">
        <f>SUM(C7:C8)</f>
        <v>100</v>
      </c>
      <c r="D9" s="129" t="s">
        <v>179</v>
      </c>
      <c r="E9" s="128">
        <f>SUM(E7:E8)</f>
        <v>1126</v>
      </c>
      <c r="F9" s="93" t="s">
        <v>165</v>
      </c>
      <c r="G9" s="56">
        <f>SUM(G7:G8)</f>
        <v>1428</v>
      </c>
    </row>
    <row r="10" spans="1:8" ht="60.75" thickBot="1" x14ac:dyDescent="0.3">
      <c r="A10" s="1"/>
      <c r="F10" s="95" t="s">
        <v>169</v>
      </c>
      <c r="G10" s="97">
        <f>G9/C4</f>
        <v>1.0204373302844076</v>
      </c>
    </row>
    <row r="11" spans="1:8" x14ac:dyDescent="0.25">
      <c r="A11" s="1"/>
    </row>
    <row r="12" spans="1:8" x14ac:dyDescent="0.25">
      <c r="A12" s="1"/>
    </row>
    <row r="13" spans="1:8" x14ac:dyDescent="0.25">
      <c r="A13" s="1"/>
    </row>
    <row r="14" spans="1:8" x14ac:dyDescent="0.25">
      <c r="A14" s="1"/>
    </row>
    <row r="15" spans="1:8" x14ac:dyDescent="0.25">
      <c r="A15" s="1"/>
    </row>
    <row r="16" spans="1:8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password="CF70" sheet="1" objects="1" scenarios="1"/>
  <pageMargins left="0.70866141732283472" right="0.70866141732283472" top="0.78740157480314965" bottom="0.78740157480314965" header="0.31496062992125984" footer="0.31496062992125984"/>
  <pageSetup paperSize="9" scale="6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25</vt:i4>
      </vt:variant>
    </vt:vector>
  </HeadingPairs>
  <TitlesOfParts>
    <vt:vector size="25" baseType="lpstr">
      <vt:lpstr>SOUHRN</vt:lpstr>
      <vt:lpstr>1P301B</vt:lpstr>
      <vt:lpstr>1P301A</vt:lpstr>
      <vt:lpstr>1P301A  II</vt:lpstr>
      <vt:lpstr>1P301A III</vt:lpstr>
      <vt:lpstr>1P301C</vt:lpstr>
      <vt:lpstr>1P322</vt:lpstr>
      <vt:lpstr>1P308</vt:lpstr>
      <vt:lpstr>1P309</vt:lpstr>
      <vt:lpstr>1P310</vt:lpstr>
      <vt:lpstr>1P311</vt:lpstr>
      <vt:lpstr>1P809A</vt:lpstr>
      <vt:lpstr>1P318</vt:lpstr>
      <vt:lpstr>1P319</vt:lpstr>
      <vt:lpstr>1P319A</vt:lpstr>
      <vt:lpstr>1P319B</vt:lpstr>
      <vt:lpstr>1P320</vt:lpstr>
      <vt:lpstr>1P403B</vt:lpstr>
      <vt:lpstr>1P403A</vt:lpstr>
      <vt:lpstr>1P403</vt:lpstr>
      <vt:lpstr>1P323</vt:lpstr>
      <vt:lpstr>1P404A</vt:lpstr>
      <vt:lpstr>1P404</vt:lpstr>
      <vt:lpstr>Zisky počítače</vt:lpstr>
      <vt:lpstr>rozpis PC</vt:lpstr>
    </vt:vector>
  </TitlesOfParts>
  <Company>Česká národní banka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Janák Jakub</dc:creator>
  <cp:lastModifiedBy>Janák Jakub</cp:lastModifiedBy>
  <cp:lastPrinted>2020-04-24T14:31:49Z</cp:lastPrinted>
  <dcterms:created xsi:type="dcterms:W3CDTF">2019-12-13T09:29:41Z</dcterms:created>
  <dcterms:modified xsi:type="dcterms:W3CDTF">2020-06-30T09:45:47Z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